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usb\OneDrive - Obec Starý Bydžov\Plocha\"/>
    </mc:Choice>
  </mc:AlternateContent>
  <xr:revisionPtr revIDLastSave="0" documentId="8_{5346CE39-990F-446A-8D12-9664827CFA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01 - stavební část" sheetId="2" r:id="rId2"/>
    <sheet name="02 - zdravotní technika" sheetId="3" r:id="rId3"/>
    <sheet name="03 - elektroinstalace - s..." sheetId="4" r:id="rId4"/>
    <sheet name="06 - vedlejší rozpočtové ..." sheetId="5" r:id="rId5"/>
    <sheet name="Seznam figur" sheetId="6" r:id="rId6"/>
  </sheets>
  <definedNames>
    <definedName name="_xlnm._FilterDatabase" localSheetId="1" hidden="1">'01 - stavební část'!$C$133:$K$1073</definedName>
    <definedName name="_xlnm._FilterDatabase" localSheetId="2" hidden="1">'02 - zdravotní technika'!$C$128:$K$247</definedName>
    <definedName name="_xlnm._FilterDatabase" localSheetId="3" hidden="1">'03 - elektroinstalace - s...'!$C$117:$K$125</definedName>
    <definedName name="_xlnm._FilterDatabase" localSheetId="4" hidden="1">'06 - vedlejší rozpočtové ...'!$C$118:$K$126</definedName>
    <definedName name="_xlnm.Print_Titles" localSheetId="1">'01 - stavební část'!$133:$133</definedName>
    <definedName name="_xlnm.Print_Titles" localSheetId="2">'02 - zdravotní technika'!$128:$128</definedName>
    <definedName name="_xlnm.Print_Titles" localSheetId="3">'03 - elektroinstalace - s...'!$117:$117</definedName>
    <definedName name="_xlnm.Print_Titles" localSheetId="4">'06 - vedlejší rozpočtové ...'!$118:$118</definedName>
    <definedName name="_xlnm.Print_Titles" localSheetId="0">'Rekapitulace stavby'!$92:$92</definedName>
    <definedName name="_xlnm.Print_Titles" localSheetId="5">'Seznam figur'!$9:$9</definedName>
    <definedName name="_xlnm.Print_Area" localSheetId="1">'01 - stavební část'!$C$4:$J$76,'01 - stavební část'!$C$82:$J$115,'01 - stavební část'!$C$121:$K$1073</definedName>
    <definedName name="_xlnm.Print_Area" localSheetId="2">'02 - zdravotní technika'!$C$4:$J$76,'02 - zdravotní technika'!$C$82:$J$110,'02 - zdravotní technika'!$C$116:$K$247</definedName>
    <definedName name="_xlnm.Print_Area" localSheetId="3">'03 - elektroinstalace - s...'!$C$4:$J$76,'03 - elektroinstalace - s...'!$C$82:$J$99,'03 - elektroinstalace - s...'!$C$105:$K$125</definedName>
    <definedName name="_xlnm.Print_Area" localSheetId="4">'06 - vedlejší rozpočtové ...'!$C$4:$J$76,'06 - vedlejší rozpočtové ...'!$C$82:$J$100,'06 - vedlejší rozpočtové ...'!$C$106:$K$126</definedName>
    <definedName name="_xlnm.Print_Area" localSheetId="0">'Rekapitulace stavby'!$D$4:$AO$76,'Rekapitulace stavby'!$C$82:$AQ$99</definedName>
    <definedName name="_xlnm.Print_Area" localSheetId="5">'Seznam figur'!$C$4:$G$75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J37" i="5"/>
  <c r="J36" i="5"/>
  <c r="AY98" i="1"/>
  <c r="J35" i="5"/>
  <c r="AX98" i="1" s="1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F113" i="5"/>
  <c r="E111" i="5"/>
  <c r="F89" i="5"/>
  <c r="E87" i="5"/>
  <c r="J24" i="5"/>
  <c r="E24" i="5"/>
  <c r="J116" i="5" s="1"/>
  <c r="J23" i="5"/>
  <c r="J21" i="5"/>
  <c r="E21" i="5"/>
  <c r="J91" i="5" s="1"/>
  <c r="J20" i="5"/>
  <c r="J18" i="5"/>
  <c r="E18" i="5"/>
  <c r="F92" i="5" s="1"/>
  <c r="J17" i="5"/>
  <c r="J15" i="5"/>
  <c r="E15" i="5"/>
  <c r="F91" i="5" s="1"/>
  <c r="J14" i="5"/>
  <c r="J12" i="5"/>
  <c r="J89" i="5"/>
  <c r="E7" i="5"/>
  <c r="E109" i="5"/>
  <c r="J37" i="4"/>
  <c r="J36" i="4"/>
  <c r="AY97" i="1" s="1"/>
  <c r="J35" i="4"/>
  <c r="AX97" i="1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F112" i="4"/>
  <c r="E110" i="4"/>
  <c r="F89" i="4"/>
  <c r="E87" i="4"/>
  <c r="J24" i="4"/>
  <c r="E24" i="4"/>
  <c r="J92" i="4" s="1"/>
  <c r="J23" i="4"/>
  <c r="J21" i="4"/>
  <c r="E21" i="4"/>
  <c r="J114" i="4" s="1"/>
  <c r="J20" i="4"/>
  <c r="J18" i="4"/>
  <c r="E18" i="4"/>
  <c r="F92" i="4" s="1"/>
  <c r="J17" i="4"/>
  <c r="J15" i="4"/>
  <c r="E15" i="4"/>
  <c r="F114" i="4" s="1"/>
  <c r="J14" i="4"/>
  <c r="J12" i="4"/>
  <c r="J89" i="4"/>
  <c r="E7" i="4"/>
  <c r="E85" i="4"/>
  <c r="J37" i="3"/>
  <c r="J36" i="3"/>
  <c r="AY96" i="1" s="1"/>
  <c r="J35" i="3"/>
  <c r="AX96" i="1"/>
  <c r="BI247" i="3"/>
  <c r="BH247" i="3"/>
  <c r="BG247" i="3"/>
  <c r="BF247" i="3"/>
  <c r="T247" i="3"/>
  <c r="R247" i="3"/>
  <c r="P247" i="3"/>
  <c r="BI246" i="3"/>
  <c r="BH246" i="3"/>
  <c r="BG246" i="3"/>
  <c r="BF246" i="3"/>
  <c r="T246" i="3"/>
  <c r="R246" i="3"/>
  <c r="P246" i="3"/>
  <c r="BI245" i="3"/>
  <c r="BH245" i="3"/>
  <c r="BG245" i="3"/>
  <c r="BF245" i="3"/>
  <c r="T245" i="3"/>
  <c r="R245" i="3"/>
  <c r="P245" i="3"/>
  <c r="BI244" i="3"/>
  <c r="BH244" i="3"/>
  <c r="BG244" i="3"/>
  <c r="BF244" i="3"/>
  <c r="T244" i="3"/>
  <c r="R244" i="3"/>
  <c r="P244" i="3"/>
  <c r="BI243" i="3"/>
  <c r="BH243" i="3"/>
  <c r="BG243" i="3"/>
  <c r="BF243" i="3"/>
  <c r="T243" i="3"/>
  <c r="R243" i="3"/>
  <c r="P243" i="3"/>
  <c r="BI240" i="3"/>
  <c r="BH240" i="3"/>
  <c r="BG240" i="3"/>
  <c r="BF240" i="3"/>
  <c r="T240" i="3"/>
  <c r="R240" i="3"/>
  <c r="P240" i="3"/>
  <c r="BI239" i="3"/>
  <c r="BH239" i="3"/>
  <c r="BG239" i="3"/>
  <c r="BF239" i="3"/>
  <c r="T239" i="3"/>
  <c r="R239" i="3"/>
  <c r="P239" i="3"/>
  <c r="BI238" i="3"/>
  <c r="BH238" i="3"/>
  <c r="BG238" i="3"/>
  <c r="BF238" i="3"/>
  <c r="T238" i="3"/>
  <c r="R238" i="3"/>
  <c r="P238" i="3"/>
  <c r="BI237" i="3"/>
  <c r="BH237" i="3"/>
  <c r="BG237" i="3"/>
  <c r="BF237" i="3"/>
  <c r="T237" i="3"/>
  <c r="R237" i="3"/>
  <c r="P237" i="3"/>
  <c r="BI235" i="3"/>
  <c r="BH235" i="3"/>
  <c r="BG235" i="3"/>
  <c r="BF235" i="3"/>
  <c r="T235" i="3"/>
  <c r="R235" i="3"/>
  <c r="P235" i="3"/>
  <c r="BI234" i="3"/>
  <c r="BH234" i="3"/>
  <c r="BG234" i="3"/>
  <c r="BF234" i="3"/>
  <c r="T234" i="3"/>
  <c r="R234" i="3"/>
  <c r="P234" i="3"/>
  <c r="BI233" i="3"/>
  <c r="BH233" i="3"/>
  <c r="BG233" i="3"/>
  <c r="BF233" i="3"/>
  <c r="T233" i="3"/>
  <c r="R233" i="3"/>
  <c r="P233" i="3"/>
  <c r="BI232" i="3"/>
  <c r="BH232" i="3"/>
  <c r="BG232" i="3"/>
  <c r="BF232" i="3"/>
  <c r="T232" i="3"/>
  <c r="R232" i="3"/>
  <c r="P232" i="3"/>
  <c r="BI230" i="3"/>
  <c r="BH230" i="3"/>
  <c r="BG230" i="3"/>
  <c r="BF230" i="3"/>
  <c r="T230" i="3"/>
  <c r="R230" i="3"/>
  <c r="P230" i="3"/>
  <c r="BI229" i="3"/>
  <c r="BH229" i="3"/>
  <c r="BG229" i="3"/>
  <c r="BF229" i="3"/>
  <c r="T229" i="3"/>
  <c r="R229" i="3"/>
  <c r="P229" i="3"/>
  <c r="BI228" i="3"/>
  <c r="BH228" i="3"/>
  <c r="BG228" i="3"/>
  <c r="BF228" i="3"/>
  <c r="T228" i="3"/>
  <c r="R228" i="3"/>
  <c r="P228" i="3"/>
  <c r="BI227" i="3"/>
  <c r="BH227" i="3"/>
  <c r="BG227" i="3"/>
  <c r="BF227" i="3"/>
  <c r="T227" i="3"/>
  <c r="R227" i="3"/>
  <c r="P227" i="3"/>
  <c r="BI226" i="3"/>
  <c r="BH226" i="3"/>
  <c r="BG226" i="3"/>
  <c r="BF226" i="3"/>
  <c r="T226" i="3"/>
  <c r="R226" i="3"/>
  <c r="P226" i="3"/>
  <c r="BI225" i="3"/>
  <c r="BH225" i="3"/>
  <c r="BG225" i="3"/>
  <c r="BF225" i="3"/>
  <c r="T225" i="3"/>
  <c r="R225" i="3"/>
  <c r="P225" i="3"/>
  <c r="BI223" i="3"/>
  <c r="BH223" i="3"/>
  <c r="BG223" i="3"/>
  <c r="BF223" i="3"/>
  <c r="T223" i="3"/>
  <c r="R223" i="3"/>
  <c r="P223" i="3"/>
  <c r="BI222" i="3"/>
  <c r="BH222" i="3"/>
  <c r="BG222" i="3"/>
  <c r="BF222" i="3"/>
  <c r="T222" i="3"/>
  <c r="R222" i="3"/>
  <c r="P222" i="3"/>
  <c r="BI221" i="3"/>
  <c r="BH221" i="3"/>
  <c r="BG221" i="3"/>
  <c r="BF221" i="3"/>
  <c r="T221" i="3"/>
  <c r="R221" i="3"/>
  <c r="P221" i="3"/>
  <c r="BI219" i="3"/>
  <c r="BH219" i="3"/>
  <c r="BG219" i="3"/>
  <c r="BF219" i="3"/>
  <c r="T219" i="3"/>
  <c r="R219" i="3"/>
  <c r="P219" i="3"/>
  <c r="BI218" i="3"/>
  <c r="BH218" i="3"/>
  <c r="BG218" i="3"/>
  <c r="BF218" i="3"/>
  <c r="T218" i="3"/>
  <c r="R218" i="3"/>
  <c r="P218" i="3"/>
  <c r="BI217" i="3"/>
  <c r="BH217" i="3"/>
  <c r="BG217" i="3"/>
  <c r="BF217" i="3"/>
  <c r="T217" i="3"/>
  <c r="R217" i="3"/>
  <c r="P217" i="3"/>
  <c r="BI216" i="3"/>
  <c r="BH216" i="3"/>
  <c r="BG216" i="3"/>
  <c r="BF216" i="3"/>
  <c r="T216" i="3"/>
  <c r="R216" i="3"/>
  <c r="P216" i="3"/>
  <c r="BI215" i="3"/>
  <c r="BH215" i="3"/>
  <c r="BG215" i="3"/>
  <c r="BF215" i="3"/>
  <c r="T215" i="3"/>
  <c r="R215" i="3"/>
  <c r="P215" i="3"/>
  <c r="BI214" i="3"/>
  <c r="BH214" i="3"/>
  <c r="BG214" i="3"/>
  <c r="BF214" i="3"/>
  <c r="T214" i="3"/>
  <c r="R214" i="3"/>
  <c r="P214" i="3"/>
  <c r="BI213" i="3"/>
  <c r="BH213" i="3"/>
  <c r="BG213" i="3"/>
  <c r="BF213" i="3"/>
  <c r="T213" i="3"/>
  <c r="R213" i="3"/>
  <c r="P213" i="3"/>
  <c r="BI212" i="3"/>
  <c r="BH212" i="3"/>
  <c r="BG212" i="3"/>
  <c r="BF212" i="3"/>
  <c r="T212" i="3"/>
  <c r="R212" i="3"/>
  <c r="P212" i="3"/>
  <c r="BI211" i="3"/>
  <c r="BH211" i="3"/>
  <c r="BG211" i="3"/>
  <c r="BF211" i="3"/>
  <c r="T211" i="3"/>
  <c r="R211" i="3"/>
  <c r="P211" i="3"/>
  <c r="BI210" i="3"/>
  <c r="BH210" i="3"/>
  <c r="BG210" i="3"/>
  <c r="BF210" i="3"/>
  <c r="T210" i="3"/>
  <c r="R210" i="3"/>
  <c r="P210" i="3"/>
  <c r="BI208" i="3"/>
  <c r="BH208" i="3"/>
  <c r="BG208" i="3"/>
  <c r="BF208" i="3"/>
  <c r="T208" i="3"/>
  <c r="R208" i="3"/>
  <c r="P208" i="3"/>
  <c r="BI206" i="3"/>
  <c r="BH206" i="3"/>
  <c r="BG206" i="3"/>
  <c r="BF206" i="3"/>
  <c r="T206" i="3"/>
  <c r="R206" i="3"/>
  <c r="P206" i="3"/>
  <c r="BI205" i="3"/>
  <c r="BH205" i="3"/>
  <c r="BG205" i="3"/>
  <c r="BF205" i="3"/>
  <c r="T205" i="3"/>
  <c r="R205" i="3"/>
  <c r="P205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7" i="3"/>
  <c r="BH197" i="3"/>
  <c r="BG197" i="3"/>
  <c r="BF197" i="3"/>
  <c r="T197" i="3"/>
  <c r="R197" i="3"/>
  <c r="P197" i="3"/>
  <c r="BI195" i="3"/>
  <c r="BH195" i="3"/>
  <c r="BG195" i="3"/>
  <c r="BF195" i="3"/>
  <c r="T195" i="3"/>
  <c r="R195" i="3"/>
  <c r="P195" i="3"/>
  <c r="BI193" i="3"/>
  <c r="BH193" i="3"/>
  <c r="BG193" i="3"/>
  <c r="BF193" i="3"/>
  <c r="T193" i="3"/>
  <c r="R193" i="3"/>
  <c r="P193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7" i="3"/>
  <c r="BH177" i="3"/>
  <c r="BG177" i="3"/>
  <c r="BF177" i="3"/>
  <c r="T177" i="3"/>
  <c r="R177" i="3"/>
  <c r="P177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1" i="3"/>
  <c r="BH161" i="3"/>
  <c r="BG161" i="3"/>
  <c r="BF161" i="3"/>
  <c r="T161" i="3"/>
  <c r="T160" i="3" s="1"/>
  <c r="R161" i="3"/>
  <c r="R160" i="3"/>
  <c r="P161" i="3"/>
  <c r="P160" i="3"/>
  <c r="BI156" i="3"/>
  <c r="BH156" i="3"/>
  <c r="BG156" i="3"/>
  <c r="BF156" i="3"/>
  <c r="T156" i="3"/>
  <c r="T155" i="3"/>
  <c r="R156" i="3"/>
  <c r="R155" i="3"/>
  <c r="P156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0" i="3"/>
  <c r="BH150" i="3"/>
  <c r="BG150" i="3"/>
  <c r="BF150" i="3"/>
  <c r="T150" i="3"/>
  <c r="R150" i="3"/>
  <c r="P150" i="3"/>
  <c r="BI147" i="3"/>
  <c r="BH147" i="3"/>
  <c r="BG147" i="3"/>
  <c r="BF147" i="3"/>
  <c r="T147" i="3"/>
  <c r="R147" i="3"/>
  <c r="P147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F123" i="3"/>
  <c r="E121" i="3"/>
  <c r="F89" i="3"/>
  <c r="E87" i="3"/>
  <c r="J24" i="3"/>
  <c r="E24" i="3"/>
  <c r="J92" i="3" s="1"/>
  <c r="J23" i="3"/>
  <c r="J21" i="3"/>
  <c r="E21" i="3"/>
  <c r="J125" i="3"/>
  <c r="J20" i="3"/>
  <c r="J18" i="3"/>
  <c r="E18" i="3"/>
  <c r="F92" i="3" s="1"/>
  <c r="J17" i="3"/>
  <c r="J15" i="3"/>
  <c r="E15" i="3"/>
  <c r="F125" i="3"/>
  <c r="J14" i="3"/>
  <c r="J12" i="3"/>
  <c r="J123" i="3"/>
  <c r="E7" i="3"/>
  <c r="E85" i="3"/>
  <c r="J37" i="2"/>
  <c r="J36" i="2"/>
  <c r="AY95" i="1"/>
  <c r="J35" i="2"/>
  <c r="AX95" i="1"/>
  <c r="BI1070" i="2"/>
  <c r="BH1070" i="2"/>
  <c r="BG1070" i="2"/>
  <c r="BF1070" i="2"/>
  <c r="T1070" i="2"/>
  <c r="R1070" i="2"/>
  <c r="P1070" i="2"/>
  <c r="BI1066" i="2"/>
  <c r="BH1066" i="2"/>
  <c r="BG1066" i="2"/>
  <c r="BF1066" i="2"/>
  <c r="T1066" i="2"/>
  <c r="R1066" i="2"/>
  <c r="P1066" i="2"/>
  <c r="BI1061" i="2"/>
  <c r="BH1061" i="2"/>
  <c r="BG1061" i="2"/>
  <c r="BF1061" i="2"/>
  <c r="T1061" i="2"/>
  <c r="R1061" i="2"/>
  <c r="P1061" i="2"/>
  <c r="BI1058" i="2"/>
  <c r="BH1058" i="2"/>
  <c r="BG1058" i="2"/>
  <c r="BF1058" i="2"/>
  <c r="T1058" i="2"/>
  <c r="R1058" i="2"/>
  <c r="P1058" i="2"/>
  <c r="BI1056" i="2"/>
  <c r="BH1056" i="2"/>
  <c r="BG1056" i="2"/>
  <c r="BF1056" i="2"/>
  <c r="T1056" i="2"/>
  <c r="R1056" i="2"/>
  <c r="P1056" i="2"/>
  <c r="BI1051" i="2"/>
  <c r="BH1051" i="2"/>
  <c r="BG1051" i="2"/>
  <c r="BF1051" i="2"/>
  <c r="T1051" i="2"/>
  <c r="R1051" i="2"/>
  <c r="P1051" i="2"/>
  <c r="BI1047" i="2"/>
  <c r="BH1047" i="2"/>
  <c r="BG1047" i="2"/>
  <c r="BF1047" i="2"/>
  <c r="T1047" i="2"/>
  <c r="R1047" i="2"/>
  <c r="P1047" i="2"/>
  <c r="BI1043" i="2"/>
  <c r="BH1043" i="2"/>
  <c r="BG1043" i="2"/>
  <c r="BF1043" i="2"/>
  <c r="T1043" i="2"/>
  <c r="R1043" i="2"/>
  <c r="P1043" i="2"/>
  <c r="BI1041" i="2"/>
  <c r="BH1041" i="2"/>
  <c r="BG1041" i="2"/>
  <c r="BF1041" i="2"/>
  <c r="T1041" i="2"/>
  <c r="R1041" i="2"/>
  <c r="P1041" i="2"/>
  <c r="BI1039" i="2"/>
  <c r="BH1039" i="2"/>
  <c r="BG1039" i="2"/>
  <c r="BF1039" i="2"/>
  <c r="T1039" i="2"/>
  <c r="R1039" i="2"/>
  <c r="P1039" i="2"/>
  <c r="BI1029" i="2"/>
  <c r="BH1029" i="2"/>
  <c r="BG1029" i="2"/>
  <c r="BF1029" i="2"/>
  <c r="T1029" i="2"/>
  <c r="R1029" i="2"/>
  <c r="P1029" i="2"/>
  <c r="BI1018" i="2"/>
  <c r="BH1018" i="2"/>
  <c r="BG1018" i="2"/>
  <c r="BF1018" i="2"/>
  <c r="T1018" i="2"/>
  <c r="R1018" i="2"/>
  <c r="P1018" i="2"/>
  <c r="BI1007" i="2"/>
  <c r="BH1007" i="2"/>
  <c r="BG1007" i="2"/>
  <c r="BF1007" i="2"/>
  <c r="T1007" i="2"/>
  <c r="R1007" i="2"/>
  <c r="P1007" i="2"/>
  <c r="BI984" i="2"/>
  <c r="BH984" i="2"/>
  <c r="BG984" i="2"/>
  <c r="BF984" i="2"/>
  <c r="T984" i="2"/>
  <c r="R984" i="2"/>
  <c r="P984" i="2"/>
  <c r="BI973" i="2"/>
  <c r="BH973" i="2"/>
  <c r="BG973" i="2"/>
  <c r="BF973" i="2"/>
  <c r="T973" i="2"/>
  <c r="R973" i="2"/>
  <c r="P973" i="2"/>
  <c r="BI962" i="2"/>
  <c r="BH962" i="2"/>
  <c r="BG962" i="2"/>
  <c r="BF962" i="2"/>
  <c r="T962" i="2"/>
  <c r="R962" i="2"/>
  <c r="P962" i="2"/>
  <c r="BI960" i="2"/>
  <c r="BH960" i="2"/>
  <c r="BG960" i="2"/>
  <c r="BF960" i="2"/>
  <c r="T960" i="2"/>
  <c r="R960" i="2"/>
  <c r="P960" i="2"/>
  <c r="BI949" i="2"/>
  <c r="BH949" i="2"/>
  <c r="BG949" i="2"/>
  <c r="BF949" i="2"/>
  <c r="T949" i="2"/>
  <c r="R949" i="2"/>
  <c r="P949" i="2"/>
  <c r="BI944" i="2"/>
  <c r="BH944" i="2"/>
  <c r="BG944" i="2"/>
  <c r="BF944" i="2"/>
  <c r="T944" i="2"/>
  <c r="R944" i="2"/>
  <c r="P944" i="2"/>
  <c r="BI933" i="2"/>
  <c r="BH933" i="2"/>
  <c r="BG933" i="2"/>
  <c r="BF933" i="2"/>
  <c r="T933" i="2"/>
  <c r="R933" i="2"/>
  <c r="P933" i="2"/>
  <c r="BI931" i="2"/>
  <c r="BH931" i="2"/>
  <c r="BG931" i="2"/>
  <c r="BF931" i="2"/>
  <c r="T931" i="2"/>
  <c r="R931" i="2"/>
  <c r="P931" i="2"/>
  <c r="BI929" i="2"/>
  <c r="BH929" i="2"/>
  <c r="BG929" i="2"/>
  <c r="BF929" i="2"/>
  <c r="T929" i="2"/>
  <c r="R929" i="2"/>
  <c r="P929" i="2"/>
  <c r="BI924" i="2"/>
  <c r="BH924" i="2"/>
  <c r="BG924" i="2"/>
  <c r="BF924" i="2"/>
  <c r="T924" i="2"/>
  <c r="R924" i="2"/>
  <c r="P924" i="2"/>
  <c r="BI920" i="2"/>
  <c r="BH920" i="2"/>
  <c r="BG920" i="2"/>
  <c r="BF920" i="2"/>
  <c r="T920" i="2"/>
  <c r="R920" i="2"/>
  <c r="P920" i="2"/>
  <c r="BI918" i="2"/>
  <c r="BH918" i="2"/>
  <c r="BG918" i="2"/>
  <c r="BF918" i="2"/>
  <c r="T918" i="2"/>
  <c r="R918" i="2"/>
  <c r="P918" i="2"/>
  <c r="BI913" i="2"/>
  <c r="BH913" i="2"/>
  <c r="BG913" i="2"/>
  <c r="BF913" i="2"/>
  <c r="T913" i="2"/>
  <c r="R913" i="2"/>
  <c r="P913" i="2"/>
  <c r="BI911" i="2"/>
  <c r="BH911" i="2"/>
  <c r="BG911" i="2"/>
  <c r="BF911" i="2"/>
  <c r="T911" i="2"/>
  <c r="R911" i="2"/>
  <c r="P911" i="2"/>
  <c r="BI907" i="2"/>
  <c r="BH907" i="2"/>
  <c r="BG907" i="2"/>
  <c r="BF907" i="2"/>
  <c r="T907" i="2"/>
  <c r="R907" i="2"/>
  <c r="P907" i="2"/>
  <c r="BI905" i="2"/>
  <c r="BH905" i="2"/>
  <c r="BG905" i="2"/>
  <c r="BF905" i="2"/>
  <c r="T905" i="2"/>
  <c r="R905" i="2"/>
  <c r="P905" i="2"/>
  <c r="BI900" i="2"/>
  <c r="BH900" i="2"/>
  <c r="BG900" i="2"/>
  <c r="BF900" i="2"/>
  <c r="T900" i="2"/>
  <c r="R900" i="2"/>
  <c r="P900" i="2"/>
  <c r="BI896" i="2"/>
  <c r="BH896" i="2"/>
  <c r="BG896" i="2"/>
  <c r="BF896" i="2"/>
  <c r="T896" i="2"/>
  <c r="R896" i="2"/>
  <c r="P896" i="2"/>
  <c r="BI891" i="2"/>
  <c r="BH891" i="2"/>
  <c r="BG891" i="2"/>
  <c r="BF891" i="2"/>
  <c r="T891" i="2"/>
  <c r="R891" i="2"/>
  <c r="P891" i="2"/>
  <c r="BI886" i="2"/>
  <c r="BH886" i="2"/>
  <c r="BG886" i="2"/>
  <c r="BF886" i="2"/>
  <c r="T886" i="2"/>
  <c r="R886" i="2"/>
  <c r="P886" i="2"/>
  <c r="BI881" i="2"/>
  <c r="BH881" i="2"/>
  <c r="BG881" i="2"/>
  <c r="BF881" i="2"/>
  <c r="T881" i="2"/>
  <c r="R881" i="2"/>
  <c r="P881" i="2"/>
  <c r="BI879" i="2"/>
  <c r="BH879" i="2"/>
  <c r="BG879" i="2"/>
  <c r="BF879" i="2"/>
  <c r="T879" i="2"/>
  <c r="R879" i="2"/>
  <c r="P879" i="2"/>
  <c r="BI862" i="2"/>
  <c r="BH862" i="2"/>
  <c r="BG862" i="2"/>
  <c r="BF862" i="2"/>
  <c r="T862" i="2"/>
  <c r="R862" i="2"/>
  <c r="P862" i="2"/>
  <c r="BI851" i="2"/>
  <c r="BH851" i="2"/>
  <c r="BG851" i="2"/>
  <c r="BF851" i="2"/>
  <c r="T851" i="2"/>
  <c r="R851" i="2"/>
  <c r="P851" i="2"/>
  <c r="BI847" i="2"/>
  <c r="BH847" i="2"/>
  <c r="BG847" i="2"/>
  <c r="BF847" i="2"/>
  <c r="T847" i="2"/>
  <c r="R847" i="2"/>
  <c r="P847" i="2"/>
  <c r="BI836" i="2"/>
  <c r="BH836" i="2"/>
  <c r="BG836" i="2"/>
  <c r="BF836" i="2"/>
  <c r="T836" i="2"/>
  <c r="R836" i="2"/>
  <c r="P836" i="2"/>
  <c r="BI825" i="2"/>
  <c r="BH825" i="2"/>
  <c r="BG825" i="2"/>
  <c r="BF825" i="2"/>
  <c r="T825" i="2"/>
  <c r="R825" i="2"/>
  <c r="P825" i="2"/>
  <c r="BI818" i="2"/>
  <c r="BH818" i="2"/>
  <c r="BG818" i="2"/>
  <c r="BF818" i="2"/>
  <c r="T818" i="2"/>
  <c r="R818" i="2"/>
  <c r="P818" i="2"/>
  <c r="BI816" i="2"/>
  <c r="BH816" i="2"/>
  <c r="BG816" i="2"/>
  <c r="BF816" i="2"/>
  <c r="T816" i="2"/>
  <c r="R816" i="2"/>
  <c r="P816" i="2"/>
  <c r="BI799" i="2"/>
  <c r="BH799" i="2"/>
  <c r="BG799" i="2"/>
  <c r="BF799" i="2"/>
  <c r="T799" i="2"/>
  <c r="R799" i="2"/>
  <c r="P799" i="2"/>
  <c r="BI787" i="2"/>
  <c r="BH787" i="2"/>
  <c r="BG787" i="2"/>
  <c r="BF787" i="2"/>
  <c r="T787" i="2"/>
  <c r="R787" i="2"/>
  <c r="P787" i="2"/>
  <c r="BI776" i="2"/>
  <c r="BH776" i="2"/>
  <c r="BG776" i="2"/>
  <c r="BF776" i="2"/>
  <c r="T776" i="2"/>
  <c r="R776" i="2"/>
  <c r="P776" i="2"/>
  <c r="BI770" i="2"/>
  <c r="BH770" i="2"/>
  <c r="BG770" i="2"/>
  <c r="BF770" i="2"/>
  <c r="T770" i="2"/>
  <c r="R770" i="2"/>
  <c r="P770" i="2"/>
  <c r="BI753" i="2"/>
  <c r="BH753" i="2"/>
  <c r="BG753" i="2"/>
  <c r="BF753" i="2"/>
  <c r="T753" i="2"/>
  <c r="R753" i="2"/>
  <c r="P753" i="2"/>
  <c r="BI736" i="2"/>
  <c r="BH736" i="2"/>
  <c r="BG736" i="2"/>
  <c r="BF736" i="2"/>
  <c r="T736" i="2"/>
  <c r="R736" i="2"/>
  <c r="P736" i="2"/>
  <c r="BI719" i="2"/>
  <c r="BH719" i="2"/>
  <c r="BG719" i="2"/>
  <c r="BF719" i="2"/>
  <c r="T719" i="2"/>
  <c r="R719" i="2"/>
  <c r="P719" i="2"/>
  <c r="BI717" i="2"/>
  <c r="BH717" i="2"/>
  <c r="BG717" i="2"/>
  <c r="BF717" i="2"/>
  <c r="T717" i="2"/>
  <c r="R717" i="2"/>
  <c r="P717" i="2"/>
  <c r="BI713" i="2"/>
  <c r="BH713" i="2"/>
  <c r="BG713" i="2"/>
  <c r="BF713" i="2"/>
  <c r="T713" i="2"/>
  <c r="R713" i="2"/>
  <c r="P713" i="2"/>
  <c r="BI709" i="2"/>
  <c r="BH709" i="2"/>
  <c r="BG709" i="2"/>
  <c r="BF709" i="2"/>
  <c r="T709" i="2"/>
  <c r="R709" i="2"/>
  <c r="P709" i="2"/>
  <c r="BI707" i="2"/>
  <c r="BH707" i="2"/>
  <c r="BG707" i="2"/>
  <c r="BF707" i="2"/>
  <c r="T707" i="2"/>
  <c r="R707" i="2"/>
  <c r="P707" i="2"/>
  <c r="BI705" i="2"/>
  <c r="BH705" i="2"/>
  <c r="BG705" i="2"/>
  <c r="BF705" i="2"/>
  <c r="T705" i="2"/>
  <c r="R705" i="2"/>
  <c r="P705" i="2"/>
  <c r="BI700" i="2"/>
  <c r="BH700" i="2"/>
  <c r="BG700" i="2"/>
  <c r="BF700" i="2"/>
  <c r="T700" i="2"/>
  <c r="R700" i="2"/>
  <c r="P700" i="2"/>
  <c r="BI698" i="2"/>
  <c r="BH698" i="2"/>
  <c r="BG698" i="2"/>
  <c r="BF698" i="2"/>
  <c r="T698" i="2"/>
  <c r="R698" i="2"/>
  <c r="P698" i="2"/>
  <c r="BI681" i="2"/>
  <c r="BH681" i="2"/>
  <c r="BG681" i="2"/>
  <c r="BF681" i="2"/>
  <c r="T681" i="2"/>
  <c r="R681" i="2"/>
  <c r="P681" i="2"/>
  <c r="BI679" i="2"/>
  <c r="BH679" i="2"/>
  <c r="BG679" i="2"/>
  <c r="BF679" i="2"/>
  <c r="T679" i="2"/>
  <c r="R679" i="2"/>
  <c r="P679" i="2"/>
  <c r="BI674" i="2"/>
  <c r="BH674" i="2"/>
  <c r="BG674" i="2"/>
  <c r="BF674" i="2"/>
  <c r="T674" i="2"/>
  <c r="R674" i="2"/>
  <c r="P674" i="2"/>
  <c r="BI672" i="2"/>
  <c r="BH672" i="2"/>
  <c r="BG672" i="2"/>
  <c r="BF672" i="2"/>
  <c r="T672" i="2"/>
  <c r="R672" i="2"/>
  <c r="P672" i="2"/>
  <c r="BI655" i="2"/>
  <c r="BH655" i="2"/>
  <c r="BG655" i="2"/>
  <c r="BF655" i="2"/>
  <c r="T655" i="2"/>
  <c r="R655" i="2"/>
  <c r="P655" i="2"/>
  <c r="BI652" i="2"/>
  <c r="BH652" i="2"/>
  <c r="BG652" i="2"/>
  <c r="BF652" i="2"/>
  <c r="T652" i="2"/>
  <c r="T651" i="2"/>
  <c r="R652" i="2"/>
  <c r="R651" i="2"/>
  <c r="P652" i="2"/>
  <c r="P651" i="2" s="1"/>
  <c r="BI650" i="2"/>
  <c r="BH650" i="2"/>
  <c r="BG650" i="2"/>
  <c r="BF650" i="2"/>
  <c r="T650" i="2"/>
  <c r="R650" i="2"/>
  <c r="P650" i="2"/>
  <c r="BI648" i="2"/>
  <c r="BH648" i="2"/>
  <c r="BG648" i="2"/>
  <c r="BF648" i="2"/>
  <c r="T648" i="2"/>
  <c r="R648" i="2"/>
  <c r="P648" i="2"/>
  <c r="BI647" i="2"/>
  <c r="BH647" i="2"/>
  <c r="BG647" i="2"/>
  <c r="BF647" i="2"/>
  <c r="T647" i="2"/>
  <c r="R647" i="2"/>
  <c r="P647" i="2"/>
  <c r="BI646" i="2"/>
  <c r="BH646" i="2"/>
  <c r="BG646" i="2"/>
  <c r="BF646" i="2"/>
  <c r="T646" i="2"/>
  <c r="R646" i="2"/>
  <c r="P646" i="2"/>
  <c r="BI644" i="2"/>
  <c r="BH644" i="2"/>
  <c r="BG644" i="2"/>
  <c r="BF644" i="2"/>
  <c r="T644" i="2"/>
  <c r="R644" i="2"/>
  <c r="P644" i="2"/>
  <c r="BI643" i="2"/>
  <c r="BH643" i="2"/>
  <c r="BG643" i="2"/>
  <c r="BF643" i="2"/>
  <c r="T643" i="2"/>
  <c r="R643" i="2"/>
  <c r="P643" i="2"/>
  <c r="BI635" i="2"/>
  <c r="BH635" i="2"/>
  <c r="BG635" i="2"/>
  <c r="BF635" i="2"/>
  <c r="T635" i="2"/>
  <c r="R635" i="2"/>
  <c r="P635" i="2"/>
  <c r="BI630" i="2"/>
  <c r="BH630" i="2"/>
  <c r="BG630" i="2"/>
  <c r="BF630" i="2"/>
  <c r="T630" i="2"/>
  <c r="R630" i="2"/>
  <c r="P630" i="2"/>
  <c r="BI620" i="2"/>
  <c r="BH620" i="2"/>
  <c r="BG620" i="2"/>
  <c r="BF620" i="2"/>
  <c r="T620" i="2"/>
  <c r="R620" i="2"/>
  <c r="P620" i="2"/>
  <c r="BI613" i="2"/>
  <c r="BH613" i="2"/>
  <c r="BG613" i="2"/>
  <c r="BF613" i="2"/>
  <c r="T613" i="2"/>
  <c r="R613" i="2"/>
  <c r="P613" i="2"/>
  <c r="BI595" i="2"/>
  <c r="BH595" i="2"/>
  <c r="BG595" i="2"/>
  <c r="BF595" i="2"/>
  <c r="T595" i="2"/>
  <c r="R595" i="2"/>
  <c r="P595" i="2"/>
  <c r="BI588" i="2"/>
  <c r="BH588" i="2"/>
  <c r="BG588" i="2"/>
  <c r="BF588" i="2"/>
  <c r="T588" i="2"/>
  <c r="R588" i="2"/>
  <c r="P588" i="2"/>
  <c r="BI583" i="2"/>
  <c r="BH583" i="2"/>
  <c r="BG583" i="2"/>
  <c r="BF583" i="2"/>
  <c r="T583" i="2"/>
  <c r="R583" i="2"/>
  <c r="P583" i="2"/>
  <c r="BI579" i="2"/>
  <c r="BH579" i="2"/>
  <c r="BG579" i="2"/>
  <c r="BF579" i="2"/>
  <c r="T579" i="2"/>
  <c r="R579" i="2"/>
  <c r="P579" i="2"/>
  <c r="BI573" i="2"/>
  <c r="BH573" i="2"/>
  <c r="BG573" i="2"/>
  <c r="BF573" i="2"/>
  <c r="T573" i="2"/>
  <c r="R573" i="2"/>
  <c r="P573" i="2"/>
  <c r="BI568" i="2"/>
  <c r="BH568" i="2"/>
  <c r="BG568" i="2"/>
  <c r="BF568" i="2"/>
  <c r="T568" i="2"/>
  <c r="R568" i="2"/>
  <c r="P568" i="2"/>
  <c r="BI556" i="2"/>
  <c r="BH556" i="2"/>
  <c r="BG556" i="2"/>
  <c r="BF556" i="2"/>
  <c r="T556" i="2"/>
  <c r="R556" i="2"/>
  <c r="P556" i="2"/>
  <c r="BI537" i="2"/>
  <c r="BH537" i="2"/>
  <c r="BG537" i="2"/>
  <c r="BF537" i="2"/>
  <c r="T537" i="2"/>
  <c r="R537" i="2"/>
  <c r="P537" i="2"/>
  <c r="BI532" i="2"/>
  <c r="BH532" i="2"/>
  <c r="BG532" i="2"/>
  <c r="BF532" i="2"/>
  <c r="T532" i="2"/>
  <c r="R532" i="2"/>
  <c r="P532" i="2"/>
  <c r="BI513" i="2"/>
  <c r="BH513" i="2"/>
  <c r="BG513" i="2"/>
  <c r="BF513" i="2"/>
  <c r="T513" i="2"/>
  <c r="R513" i="2"/>
  <c r="P513" i="2"/>
  <c r="BI492" i="2"/>
  <c r="BH492" i="2"/>
  <c r="BG492" i="2"/>
  <c r="BF492" i="2"/>
  <c r="T492" i="2"/>
  <c r="R492" i="2"/>
  <c r="P492" i="2"/>
  <c r="BI475" i="2"/>
  <c r="BH475" i="2"/>
  <c r="BG475" i="2"/>
  <c r="BF475" i="2"/>
  <c r="T475" i="2"/>
  <c r="R475" i="2"/>
  <c r="P475" i="2"/>
  <c r="BI458" i="2"/>
  <c r="BH458" i="2"/>
  <c r="BG458" i="2"/>
  <c r="BF458" i="2"/>
  <c r="T458" i="2"/>
  <c r="R458" i="2"/>
  <c r="P458" i="2"/>
  <c r="BI453" i="2"/>
  <c r="BH453" i="2"/>
  <c r="BG453" i="2"/>
  <c r="BF453" i="2"/>
  <c r="T453" i="2"/>
  <c r="R453" i="2"/>
  <c r="P453" i="2"/>
  <c r="BI436" i="2"/>
  <c r="BH436" i="2"/>
  <c r="BG436" i="2"/>
  <c r="BF436" i="2"/>
  <c r="T436" i="2"/>
  <c r="R436" i="2"/>
  <c r="P436" i="2"/>
  <c r="BI430" i="2"/>
  <c r="BH430" i="2"/>
  <c r="BG430" i="2"/>
  <c r="BF430" i="2"/>
  <c r="T430" i="2"/>
  <c r="R430" i="2"/>
  <c r="P430" i="2"/>
  <c r="BI413" i="2"/>
  <c r="BH413" i="2"/>
  <c r="BG413" i="2"/>
  <c r="BF413" i="2"/>
  <c r="T413" i="2"/>
  <c r="R413" i="2"/>
  <c r="P413" i="2"/>
  <c r="BI406" i="2"/>
  <c r="BH406" i="2"/>
  <c r="BG406" i="2"/>
  <c r="BF406" i="2"/>
  <c r="T406" i="2"/>
  <c r="R406" i="2"/>
  <c r="P406" i="2"/>
  <c r="BI394" i="2"/>
  <c r="BH394" i="2"/>
  <c r="BG394" i="2"/>
  <c r="BF394" i="2"/>
  <c r="T394" i="2"/>
  <c r="R394" i="2"/>
  <c r="P394" i="2"/>
  <c r="BI381" i="2"/>
  <c r="BH381" i="2"/>
  <c r="BG381" i="2"/>
  <c r="BF381" i="2"/>
  <c r="T381" i="2"/>
  <c r="R381" i="2"/>
  <c r="P381" i="2"/>
  <c r="BI375" i="2"/>
  <c r="BH375" i="2"/>
  <c r="BG375" i="2"/>
  <c r="BF375" i="2"/>
  <c r="T375" i="2"/>
  <c r="R375" i="2"/>
  <c r="P375" i="2"/>
  <c r="BI368" i="2"/>
  <c r="BH368" i="2"/>
  <c r="BG368" i="2"/>
  <c r="BF368" i="2"/>
  <c r="T368" i="2"/>
  <c r="R368" i="2"/>
  <c r="P368" i="2"/>
  <c r="BI366" i="2"/>
  <c r="BH366" i="2"/>
  <c r="BG366" i="2"/>
  <c r="BF366" i="2"/>
  <c r="T366" i="2"/>
  <c r="R366" i="2"/>
  <c r="P366" i="2"/>
  <c r="BI361" i="2"/>
  <c r="BH361" i="2"/>
  <c r="BG361" i="2"/>
  <c r="BF361" i="2"/>
  <c r="T361" i="2"/>
  <c r="R361" i="2"/>
  <c r="P361" i="2"/>
  <c r="BI356" i="2"/>
  <c r="BH356" i="2"/>
  <c r="BG356" i="2"/>
  <c r="BF356" i="2"/>
  <c r="T356" i="2"/>
  <c r="R356" i="2"/>
  <c r="P356" i="2"/>
  <c r="BI338" i="2"/>
  <c r="BH338" i="2"/>
  <c r="BG338" i="2"/>
  <c r="BF338" i="2"/>
  <c r="T338" i="2"/>
  <c r="R338" i="2"/>
  <c r="P338" i="2"/>
  <c r="BI334" i="2"/>
  <c r="BH334" i="2"/>
  <c r="BG334" i="2"/>
  <c r="BF334" i="2"/>
  <c r="T334" i="2"/>
  <c r="R334" i="2"/>
  <c r="P334" i="2"/>
  <c r="BI309" i="2"/>
  <c r="BH309" i="2"/>
  <c r="BG309" i="2"/>
  <c r="BF309" i="2"/>
  <c r="T309" i="2"/>
  <c r="R309" i="2"/>
  <c r="P309" i="2"/>
  <c r="BI284" i="2"/>
  <c r="BH284" i="2"/>
  <c r="BG284" i="2"/>
  <c r="BF284" i="2"/>
  <c r="T284" i="2"/>
  <c r="R284" i="2"/>
  <c r="P284" i="2"/>
  <c r="BI259" i="2"/>
  <c r="BH259" i="2"/>
  <c r="BG259" i="2"/>
  <c r="BF259" i="2"/>
  <c r="T259" i="2"/>
  <c r="R259" i="2"/>
  <c r="P259" i="2"/>
  <c r="BI251" i="2"/>
  <c r="BH251" i="2"/>
  <c r="BG251" i="2"/>
  <c r="BF251" i="2"/>
  <c r="T251" i="2"/>
  <c r="R251" i="2"/>
  <c r="P251" i="2"/>
  <c r="BI244" i="2"/>
  <c r="BH244" i="2"/>
  <c r="BG244" i="2"/>
  <c r="BF244" i="2"/>
  <c r="T244" i="2"/>
  <c r="R244" i="2"/>
  <c r="P244" i="2"/>
  <c r="BI237" i="2"/>
  <c r="BH237" i="2"/>
  <c r="BG237" i="2"/>
  <c r="BF237" i="2"/>
  <c r="T237" i="2"/>
  <c r="R237" i="2"/>
  <c r="P237" i="2"/>
  <c r="BI230" i="2"/>
  <c r="BH230" i="2"/>
  <c r="BG230" i="2"/>
  <c r="BF230" i="2"/>
  <c r="T230" i="2"/>
  <c r="R230" i="2"/>
  <c r="P230" i="2"/>
  <c r="BI223" i="2"/>
  <c r="BH223" i="2"/>
  <c r="BG223" i="2"/>
  <c r="BF223" i="2"/>
  <c r="T223" i="2"/>
  <c r="R223" i="2"/>
  <c r="P223" i="2"/>
  <c r="BI218" i="2"/>
  <c r="BH218" i="2"/>
  <c r="BG218" i="2"/>
  <c r="BF218" i="2"/>
  <c r="T218" i="2"/>
  <c r="R218" i="2"/>
  <c r="P218" i="2"/>
  <c r="BI214" i="2"/>
  <c r="BH214" i="2"/>
  <c r="BG214" i="2"/>
  <c r="BF214" i="2"/>
  <c r="T214" i="2"/>
  <c r="R214" i="2"/>
  <c r="P214" i="2"/>
  <c r="BI210" i="2"/>
  <c r="BH210" i="2"/>
  <c r="BG210" i="2"/>
  <c r="BF210" i="2"/>
  <c r="T210" i="2"/>
  <c r="R210" i="2"/>
  <c r="P210" i="2"/>
  <c r="BI206" i="2"/>
  <c r="BH206" i="2"/>
  <c r="BG206" i="2"/>
  <c r="BF206" i="2"/>
  <c r="T206" i="2"/>
  <c r="R206" i="2"/>
  <c r="P206" i="2"/>
  <c r="BI199" i="2"/>
  <c r="BH199" i="2"/>
  <c r="BG199" i="2"/>
  <c r="BF199" i="2"/>
  <c r="T199" i="2"/>
  <c r="R199" i="2"/>
  <c r="P199" i="2"/>
  <c r="BI194" i="2"/>
  <c r="BH194" i="2"/>
  <c r="BG194" i="2"/>
  <c r="BF194" i="2"/>
  <c r="T194" i="2"/>
  <c r="R194" i="2"/>
  <c r="P194" i="2"/>
  <c r="BI188" i="2"/>
  <c r="BH188" i="2"/>
  <c r="BG188" i="2"/>
  <c r="BF188" i="2"/>
  <c r="T188" i="2"/>
  <c r="R188" i="2"/>
  <c r="P188" i="2"/>
  <c r="BI182" i="2"/>
  <c r="BH182" i="2"/>
  <c r="BG182" i="2"/>
  <c r="BF182" i="2"/>
  <c r="T182" i="2"/>
  <c r="R182" i="2"/>
  <c r="P182" i="2"/>
  <c r="BI177" i="2"/>
  <c r="BH177" i="2"/>
  <c r="BG177" i="2"/>
  <c r="BF177" i="2"/>
  <c r="T177" i="2"/>
  <c r="R177" i="2"/>
  <c r="P177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4" i="2"/>
  <c r="BH164" i="2"/>
  <c r="BG164" i="2"/>
  <c r="BF164" i="2"/>
  <c r="T164" i="2"/>
  <c r="R164" i="2"/>
  <c r="P164" i="2"/>
  <c r="BI159" i="2"/>
  <c r="BH159" i="2"/>
  <c r="BG159" i="2"/>
  <c r="BF159" i="2"/>
  <c r="T159" i="2"/>
  <c r="R159" i="2"/>
  <c r="P159" i="2"/>
  <c r="BI153" i="2"/>
  <c r="BH153" i="2"/>
  <c r="BG153" i="2"/>
  <c r="BF153" i="2"/>
  <c r="T153" i="2"/>
  <c r="R153" i="2"/>
  <c r="P153" i="2"/>
  <c r="BI147" i="2"/>
  <c r="BH147" i="2"/>
  <c r="BG147" i="2"/>
  <c r="BF147" i="2"/>
  <c r="T147" i="2"/>
  <c r="R147" i="2"/>
  <c r="P147" i="2"/>
  <c r="BI142" i="2"/>
  <c r="BH142" i="2"/>
  <c r="BG142" i="2"/>
  <c r="BF142" i="2"/>
  <c r="T142" i="2"/>
  <c r="R142" i="2"/>
  <c r="P142" i="2"/>
  <c r="BI137" i="2"/>
  <c r="BH137" i="2"/>
  <c r="BG137" i="2"/>
  <c r="BF137" i="2"/>
  <c r="T137" i="2"/>
  <c r="R137" i="2"/>
  <c r="P137" i="2"/>
  <c r="F128" i="2"/>
  <c r="E126" i="2"/>
  <c r="F89" i="2"/>
  <c r="E87" i="2"/>
  <c r="J24" i="2"/>
  <c r="E24" i="2"/>
  <c r="J131" i="2"/>
  <c r="J23" i="2"/>
  <c r="J21" i="2"/>
  <c r="E21" i="2"/>
  <c r="J130" i="2" s="1"/>
  <c r="J20" i="2"/>
  <c r="J18" i="2"/>
  <c r="E18" i="2"/>
  <c r="F92" i="2"/>
  <c r="J17" i="2"/>
  <c r="J15" i="2"/>
  <c r="E15" i="2"/>
  <c r="F91" i="2" s="1"/>
  <c r="J14" i="2"/>
  <c r="J12" i="2"/>
  <c r="J89" i="2" s="1"/>
  <c r="E7" i="2"/>
  <c r="E124" i="2" s="1"/>
  <c r="L90" i="1"/>
  <c r="AM90" i="1"/>
  <c r="AM89" i="1"/>
  <c r="L89" i="1"/>
  <c r="AM87" i="1"/>
  <c r="L87" i="1"/>
  <c r="L85" i="1"/>
  <c r="L84" i="1"/>
  <c r="J1047" i="2"/>
  <c r="BK1039" i="2"/>
  <c r="J960" i="2"/>
  <c r="J920" i="2"/>
  <c r="BK896" i="2"/>
  <c r="J818" i="2"/>
  <c r="J753" i="2"/>
  <c r="J709" i="2"/>
  <c r="J646" i="2"/>
  <c r="J568" i="2"/>
  <c r="J458" i="2"/>
  <c r="J338" i="2"/>
  <c r="BK223" i="2"/>
  <c r="J188" i="2"/>
  <c r="BK164" i="2"/>
  <c r="J1039" i="2"/>
  <c r="J929" i="2"/>
  <c r="J918" i="2"/>
  <c r="BK879" i="2"/>
  <c r="BK799" i="2"/>
  <c r="BK707" i="2"/>
  <c r="BK679" i="2"/>
  <c r="BK652" i="2"/>
  <c r="BK620" i="2"/>
  <c r="BK579" i="2"/>
  <c r="BK436" i="2"/>
  <c r="J406" i="2"/>
  <c r="J356" i="2"/>
  <c r="BK206" i="2"/>
  <c r="J169" i="2"/>
  <c r="J1066" i="2"/>
  <c r="J1029" i="2"/>
  <c r="BK962" i="2"/>
  <c r="BK907" i="2"/>
  <c r="BK862" i="2"/>
  <c r="BK753" i="2"/>
  <c r="J679" i="2"/>
  <c r="J647" i="2"/>
  <c r="J620" i="2"/>
  <c r="J573" i="2"/>
  <c r="J475" i="2"/>
  <c r="J394" i="2"/>
  <c r="BK356" i="2"/>
  <c r="BK309" i="2"/>
  <c r="BK237" i="2"/>
  <c r="BK210" i="2"/>
  <c r="J147" i="2"/>
  <c r="BK1058" i="2"/>
  <c r="BK1018" i="2"/>
  <c r="BK960" i="2"/>
  <c r="J944" i="2"/>
  <c r="BK338" i="2"/>
  <c r="BK188" i="2"/>
  <c r="J153" i="2"/>
  <c r="BK137" i="2"/>
  <c r="BK244" i="3"/>
  <c r="J237" i="3"/>
  <c r="J229" i="3"/>
  <c r="J222" i="3"/>
  <c r="BK214" i="3"/>
  <c r="J208" i="3"/>
  <c r="BK195" i="3"/>
  <c r="J182" i="3"/>
  <c r="J180" i="3"/>
  <c r="BK171" i="3"/>
  <c r="J167" i="3"/>
  <c r="BK164" i="3"/>
  <c r="J153" i="3"/>
  <c r="J136" i="3"/>
  <c r="J132" i="3"/>
  <c r="BK233" i="3"/>
  <c r="BK222" i="3"/>
  <c r="J212" i="3"/>
  <c r="J197" i="3"/>
  <c r="J179" i="3"/>
  <c r="BK147" i="3"/>
  <c r="BK246" i="3"/>
  <c r="J234" i="3"/>
  <c r="J221" i="3"/>
  <c r="J217" i="3"/>
  <c r="J203" i="3"/>
  <c r="BK193" i="3"/>
  <c r="J188" i="3"/>
  <c r="BK175" i="3"/>
  <c r="BK153" i="3"/>
  <c r="J143" i="3"/>
  <c r="BK247" i="3"/>
  <c r="J233" i="3"/>
  <c r="J227" i="3"/>
  <c r="J216" i="3"/>
  <c r="J205" i="3"/>
  <c r="BK190" i="3"/>
  <c r="J181" i="3"/>
  <c r="J171" i="3"/>
  <c r="J121" i="4"/>
  <c r="J122" i="4"/>
  <c r="BK125" i="5"/>
  <c r="BK123" i="5"/>
  <c r="J1056" i="2"/>
  <c r="J1043" i="2"/>
  <c r="J962" i="2"/>
  <c r="BK929" i="2"/>
  <c r="BK900" i="2"/>
  <c r="BK851" i="2"/>
  <c r="BK787" i="2"/>
  <c r="J717" i="2"/>
  <c r="BK647" i="2"/>
  <c r="BK635" i="2"/>
  <c r="BK475" i="2"/>
  <c r="BK368" i="2"/>
  <c r="J309" i="2"/>
  <c r="J210" i="2"/>
  <c r="J170" i="2"/>
  <c r="BK1043" i="2"/>
  <c r="BK931" i="2"/>
  <c r="BK913" i="2"/>
  <c r="J896" i="2"/>
  <c r="BK825" i="2"/>
  <c r="BK770" i="2"/>
  <c r="BK681" i="2"/>
  <c r="J655" i="2"/>
  <c r="J648" i="2"/>
  <c r="BK613" i="2"/>
  <c r="J537" i="2"/>
  <c r="J413" i="2"/>
  <c r="BK361" i="2"/>
  <c r="J230" i="2"/>
  <c r="BK182" i="2"/>
  <c r="J159" i="2"/>
  <c r="BK1061" i="2"/>
  <c r="BK1007" i="2"/>
  <c r="BK944" i="2"/>
  <c r="J891" i="2"/>
  <c r="BK818" i="2"/>
  <c r="BK736" i="2"/>
  <c r="J713" i="2"/>
  <c r="BK650" i="2"/>
  <c r="BK646" i="2"/>
  <c r="J613" i="2"/>
  <c r="BK513" i="2"/>
  <c r="BK453" i="2"/>
  <c r="J368" i="2"/>
  <c r="J251" i="2"/>
  <c r="BK230" i="2"/>
  <c r="J206" i="2"/>
  <c r="J1070" i="2"/>
  <c r="BK1056" i="2"/>
  <c r="BK933" i="2"/>
  <c r="J924" i="2"/>
  <c r="BK918" i="2"/>
  <c r="J913" i="2"/>
  <c r="J900" i="2"/>
  <c r="J886" i="2"/>
  <c r="J862" i="2"/>
  <c r="J836" i="2"/>
  <c r="J816" i="2"/>
  <c r="BK776" i="2"/>
  <c r="BK713" i="2"/>
  <c r="J707" i="2"/>
  <c r="J681" i="2"/>
  <c r="BK655" i="2"/>
  <c r="BK595" i="2"/>
  <c r="J579" i="2"/>
  <c r="BK568" i="2"/>
  <c r="BK537" i="2"/>
  <c r="J513" i="2"/>
  <c r="J436" i="2"/>
  <c r="BK394" i="2"/>
  <c r="J361" i="2"/>
  <c r="BK251" i="2"/>
  <c r="J194" i="2"/>
  <c r="BK177" i="2"/>
  <c r="J164" i="2"/>
  <c r="BK142" i="2"/>
  <c r="BK245" i="3"/>
  <c r="J243" i="3"/>
  <c r="J239" i="3"/>
  <c r="BK232" i="3"/>
  <c r="BK227" i="3"/>
  <c r="J218" i="3"/>
  <c r="J210" i="3"/>
  <c r="BK197" i="3"/>
  <c r="BK185" i="3"/>
  <c r="J174" i="3"/>
  <c r="J172" i="3"/>
  <c r="BK169" i="3"/>
  <c r="BK161" i="3"/>
  <c r="BK138" i="3"/>
  <c r="J133" i="3"/>
  <c r="BK239" i="3"/>
  <c r="J225" i="3"/>
  <c r="J223" i="3"/>
  <c r="J213" i="3"/>
  <c r="BK202" i="3"/>
  <c r="J175" i="3"/>
  <c r="J161" i="3"/>
  <c r="BK141" i="3"/>
  <c r="BK237" i="3"/>
  <c r="BK230" i="3"/>
  <c r="J219" i="3"/>
  <c r="J215" i="3"/>
  <c r="BK205" i="3"/>
  <c r="J195" i="3"/>
  <c r="J190" i="3"/>
  <c r="BK180" i="3"/>
  <c r="J156" i="3"/>
  <c r="BK150" i="3"/>
  <c r="J138" i="3"/>
  <c r="BK235" i="3"/>
  <c r="BK229" i="3"/>
  <c r="BK225" i="3"/>
  <c r="BK212" i="3"/>
  <c r="BK208" i="3"/>
  <c r="J191" i="3"/>
  <c r="BK182" i="3"/>
  <c r="BK172" i="3"/>
  <c r="J169" i="3"/>
  <c r="BK124" i="4"/>
  <c r="J123" i="5"/>
  <c r="J122" i="5"/>
  <c r="J1058" i="2"/>
  <c r="BK1029" i="2"/>
  <c r="J949" i="2"/>
  <c r="BK905" i="2"/>
  <c r="BK847" i="2"/>
  <c r="J736" i="2"/>
  <c r="J652" i="2"/>
  <c r="BK643" i="2"/>
  <c r="BK532" i="2"/>
  <c r="J381" i="2"/>
  <c r="J284" i="2"/>
  <c r="BK214" i="2"/>
  <c r="J142" i="2"/>
  <c r="J1007" i="2"/>
  <c r="BK924" i="2"/>
  <c r="J911" i="2"/>
  <c r="J851" i="2"/>
  <c r="J787" i="2"/>
  <c r="BK705" i="2"/>
  <c r="BK674" i="2"/>
  <c r="J650" i="2"/>
  <c r="J630" i="2"/>
  <c r="J583" i="2"/>
  <c r="BK492" i="2"/>
  <c r="J375" i="2"/>
  <c r="J244" i="2"/>
  <c r="BK170" i="2"/>
  <c r="BK147" i="2"/>
  <c r="BK1070" i="2"/>
  <c r="BK1041" i="2"/>
  <c r="BK984" i="2"/>
  <c r="BK911" i="2"/>
  <c r="BK886" i="2"/>
  <c r="BK816" i="2"/>
  <c r="BK717" i="2"/>
  <c r="BK698" i="2"/>
  <c r="J674" i="2"/>
  <c r="J643" i="2"/>
  <c r="J595" i="2"/>
  <c r="J492" i="2"/>
  <c r="J430" i="2"/>
  <c r="BK366" i="2"/>
  <c r="BK284" i="2"/>
  <c r="BK244" i="2"/>
  <c r="J214" i="2"/>
  <c r="BK194" i="2"/>
  <c r="BK1066" i="2"/>
  <c r="J1051" i="2"/>
  <c r="BK920" i="2"/>
  <c r="J907" i="2"/>
  <c r="J905" i="2"/>
  <c r="BK891" i="2"/>
  <c r="BK881" i="2"/>
  <c r="J847" i="2"/>
  <c r="J825" i="2"/>
  <c r="J799" i="2"/>
  <c r="J719" i="2"/>
  <c r="BK709" i="2"/>
  <c r="J698" i="2"/>
  <c r="BK672" i="2"/>
  <c r="J644" i="2"/>
  <c r="BK583" i="2"/>
  <c r="BK573" i="2"/>
  <c r="J556" i="2"/>
  <c r="J532" i="2"/>
  <c r="J453" i="2"/>
  <c r="BK413" i="2"/>
  <c r="BK381" i="2"/>
  <c r="BK259" i="2"/>
  <c r="J223" i="2"/>
  <c r="BK199" i="2"/>
  <c r="J182" i="2"/>
  <c r="BK169" i="2"/>
  <c r="BK159" i="2"/>
  <c r="J246" i="3"/>
  <c r="BK240" i="3"/>
  <c r="BK238" i="3"/>
  <c r="J230" i="3"/>
  <c r="BK226" i="3"/>
  <c r="BK221" i="3"/>
  <c r="BK211" i="3"/>
  <c r="J199" i="3"/>
  <c r="J193" i="3"/>
  <c r="BK181" i="3"/>
  <c r="J173" i="3"/>
  <c r="BK165" i="3"/>
  <c r="BK154" i="3"/>
  <c r="J145" i="3"/>
  <c r="J134" i="3"/>
  <c r="BK243" i="3"/>
  <c r="J232" i="3"/>
  <c r="BK219" i="3"/>
  <c r="J200" i="3"/>
  <c r="BK183" i="3"/>
  <c r="BK173" i="3"/>
  <c r="BK133" i="3"/>
  <c r="J240" i="3"/>
  <c r="BK228" i="3"/>
  <c r="BK218" i="3"/>
  <c r="J214" i="3"/>
  <c r="BK206" i="3"/>
  <c r="BK200" i="3"/>
  <c r="BK191" i="3"/>
  <c r="J185" i="3"/>
  <c r="J170" i="3"/>
  <c r="J147" i="3"/>
  <c r="BK136" i="3"/>
  <c r="J245" i="3"/>
  <c r="BK234" i="3"/>
  <c r="BK223" i="3"/>
  <c r="BK210" i="3"/>
  <c r="BK199" i="3"/>
  <c r="BK187" i="3"/>
  <c r="BK179" i="3"/>
  <c r="BK170" i="3"/>
  <c r="BK125" i="4"/>
  <c r="J126" i="5"/>
  <c r="BK126" i="5"/>
  <c r="J125" i="5"/>
  <c r="BK1051" i="2"/>
  <c r="J973" i="2"/>
  <c r="J931" i="2"/>
  <c r="J879" i="2"/>
  <c r="J770" i="2"/>
  <c r="J700" i="2"/>
  <c r="BK644" i="2"/>
  <c r="BK556" i="2"/>
  <c r="BK406" i="2"/>
  <c r="BK334" i="2"/>
  <c r="BK218" i="2"/>
  <c r="J177" i="2"/>
  <c r="AS94" i="1"/>
  <c r="J881" i="2"/>
  <c r="J776" i="2"/>
  <c r="BK700" i="2"/>
  <c r="J672" i="2"/>
  <c r="J635" i="2"/>
  <c r="BK588" i="2"/>
  <c r="BK430" i="2"/>
  <c r="J366" i="2"/>
  <c r="J237" i="2"/>
  <c r="J199" i="2"/>
  <c r="J137" i="2"/>
  <c r="BK1047" i="2"/>
  <c r="J1018" i="2"/>
  <c r="BK973" i="2"/>
  <c r="J933" i="2"/>
  <c r="BK836" i="2"/>
  <c r="BK719" i="2"/>
  <c r="J705" i="2"/>
  <c r="BK648" i="2"/>
  <c r="BK630" i="2"/>
  <c r="J588" i="2"/>
  <c r="BK458" i="2"/>
  <c r="BK375" i="2"/>
  <c r="J334" i="2"/>
  <c r="J259" i="2"/>
  <c r="J218" i="2"/>
  <c r="BK153" i="2"/>
  <c r="J1061" i="2"/>
  <c r="J1041" i="2"/>
  <c r="J984" i="2"/>
  <c r="BK949" i="2"/>
  <c r="BK143" i="3"/>
  <c r="J238" i="3"/>
  <c r="BK215" i="3"/>
  <c r="BK203" i="3"/>
  <c r="BK188" i="3"/>
  <c r="BK174" i="3"/>
  <c r="BK145" i="3"/>
  <c r="J244" i="3"/>
  <c r="J235" i="3"/>
  <c r="J226" i="3"/>
  <c r="BK216" i="3"/>
  <c r="BK213" i="3"/>
  <c r="J202" i="3"/>
  <c r="J187" i="3"/>
  <c r="J177" i="3"/>
  <c r="J154" i="3"/>
  <c r="J140" i="3"/>
  <c r="J247" i="3"/>
  <c r="J228" i="3"/>
  <c r="BK217" i="3"/>
  <c r="J211" i="3"/>
  <c r="J206" i="3"/>
  <c r="J183" i="3"/>
  <c r="BK177" i="3"/>
  <c r="BK167" i="3"/>
  <c r="J165" i="3"/>
  <c r="J164" i="3"/>
  <c r="BK156" i="3"/>
  <c r="J150" i="3"/>
  <c r="J141" i="3"/>
  <c r="BK140" i="3"/>
  <c r="BK134" i="3"/>
  <c r="BK132" i="3"/>
  <c r="J125" i="4"/>
  <c r="BK123" i="4"/>
  <c r="J124" i="4"/>
  <c r="J123" i="4"/>
  <c r="BK122" i="4"/>
  <c r="BK121" i="4"/>
  <c r="BK122" i="5"/>
  <c r="BK136" i="2" l="1"/>
  <c r="J136" i="2" s="1"/>
  <c r="J98" i="2" s="1"/>
  <c r="R176" i="2"/>
  <c r="P187" i="2"/>
  <c r="BK222" i="2"/>
  <c r="J222" i="2"/>
  <c r="J101" i="2"/>
  <c r="P243" i="2"/>
  <c r="R512" i="2"/>
  <c r="T645" i="2"/>
  <c r="R654" i="2"/>
  <c r="R708" i="2"/>
  <c r="P718" i="2"/>
  <c r="P880" i="2"/>
  <c r="P932" i="2"/>
  <c r="R1042" i="2"/>
  <c r="R1055" i="2"/>
  <c r="BK1060" i="2"/>
  <c r="J1060" i="2"/>
  <c r="J114" i="2" s="1"/>
  <c r="T131" i="3"/>
  <c r="T152" i="3"/>
  <c r="T130" i="3" s="1"/>
  <c r="R163" i="3"/>
  <c r="T189" i="3"/>
  <c r="T220" i="3"/>
  <c r="P224" i="3"/>
  <c r="P236" i="3"/>
  <c r="R242" i="3"/>
  <c r="R241" i="3"/>
  <c r="R120" i="4"/>
  <c r="R119" i="4" s="1"/>
  <c r="R118" i="4" s="1"/>
  <c r="R136" i="2"/>
  <c r="P176" i="2"/>
  <c r="BK187" i="2"/>
  <c r="J187" i="2"/>
  <c r="J100" i="2"/>
  <c r="R222" i="2"/>
  <c r="T243" i="2"/>
  <c r="BK512" i="2"/>
  <c r="J512" i="2" s="1"/>
  <c r="J103" i="2" s="1"/>
  <c r="P645" i="2"/>
  <c r="T654" i="2"/>
  <c r="T708" i="2"/>
  <c r="BK718" i="2"/>
  <c r="J718" i="2" s="1"/>
  <c r="J109" i="2" s="1"/>
  <c r="BK880" i="2"/>
  <c r="J880" i="2" s="1"/>
  <c r="J110" i="2" s="1"/>
  <c r="R932" i="2"/>
  <c r="P1042" i="2"/>
  <c r="BK1055" i="2"/>
  <c r="J1055" i="2" s="1"/>
  <c r="J113" i="2" s="1"/>
  <c r="P1060" i="2"/>
  <c r="R131" i="3"/>
  <c r="P152" i="3"/>
  <c r="P163" i="3"/>
  <c r="BK189" i="3"/>
  <c r="J189" i="3"/>
  <c r="J104" i="3" s="1"/>
  <c r="BK220" i="3"/>
  <c r="J220" i="3" s="1"/>
  <c r="J105" i="3" s="1"/>
  <c r="BK224" i="3"/>
  <c r="J224" i="3"/>
  <c r="J106" i="3"/>
  <c r="BK236" i="3"/>
  <c r="J236" i="3" s="1"/>
  <c r="J107" i="3" s="1"/>
  <c r="BK242" i="3"/>
  <c r="J242" i="3" s="1"/>
  <c r="J109" i="3" s="1"/>
  <c r="P120" i="4"/>
  <c r="P119" i="4"/>
  <c r="P118" i="4"/>
  <c r="AU97" i="1" s="1"/>
  <c r="P136" i="2"/>
  <c r="BK176" i="2"/>
  <c r="J176" i="2" s="1"/>
  <c r="J99" i="2" s="1"/>
  <c r="R187" i="2"/>
  <c r="P222" i="2"/>
  <c r="R243" i="2"/>
  <c r="P512" i="2"/>
  <c r="BK645" i="2"/>
  <c r="J645" i="2" s="1"/>
  <c r="J104" i="2" s="1"/>
  <c r="P654" i="2"/>
  <c r="BK708" i="2"/>
  <c r="J708" i="2"/>
  <c r="J108" i="2"/>
  <c r="T718" i="2"/>
  <c r="R880" i="2"/>
  <c r="T932" i="2"/>
  <c r="T1042" i="2"/>
  <c r="T1055" i="2"/>
  <c r="T1060" i="2"/>
  <c r="P131" i="3"/>
  <c r="P130" i="3"/>
  <c r="BK152" i="3"/>
  <c r="J152" i="3"/>
  <c r="J99" i="3" s="1"/>
  <c r="T163" i="3"/>
  <c r="P189" i="3"/>
  <c r="P220" i="3"/>
  <c r="T224" i="3"/>
  <c r="T236" i="3"/>
  <c r="T242" i="3"/>
  <c r="T241" i="3"/>
  <c r="T120" i="4"/>
  <c r="T119" i="4" s="1"/>
  <c r="T118" i="4" s="1"/>
  <c r="BK121" i="5"/>
  <c r="J121" i="5"/>
  <c r="J98" i="5"/>
  <c r="R121" i="5"/>
  <c r="P124" i="5"/>
  <c r="T136" i="2"/>
  <c r="T176" i="2"/>
  <c r="T187" i="2"/>
  <c r="T222" i="2"/>
  <c r="BK243" i="2"/>
  <c r="J243" i="2"/>
  <c r="J102" i="2" s="1"/>
  <c r="T512" i="2"/>
  <c r="R645" i="2"/>
  <c r="BK654" i="2"/>
  <c r="J654" i="2"/>
  <c r="J107" i="2"/>
  <c r="P708" i="2"/>
  <c r="R718" i="2"/>
  <c r="T880" i="2"/>
  <c r="BK932" i="2"/>
  <c r="J932" i="2" s="1"/>
  <c r="J111" i="2" s="1"/>
  <c r="BK1042" i="2"/>
  <c r="J1042" i="2"/>
  <c r="J112" i="2"/>
  <c r="P1055" i="2"/>
  <c r="R1060" i="2"/>
  <c r="BK131" i="3"/>
  <c r="J131" i="3" s="1"/>
  <c r="J98" i="3" s="1"/>
  <c r="R152" i="3"/>
  <c r="BK163" i="3"/>
  <c r="J163" i="3"/>
  <c r="J103" i="3"/>
  <c r="R189" i="3"/>
  <c r="R220" i="3"/>
  <c r="R224" i="3"/>
  <c r="R236" i="3"/>
  <c r="P242" i="3"/>
  <c r="P241" i="3"/>
  <c r="BK120" i="4"/>
  <c r="J120" i="4"/>
  <c r="J98" i="4" s="1"/>
  <c r="P121" i="5"/>
  <c r="P120" i="5" s="1"/>
  <c r="P119" i="5" s="1"/>
  <c r="AU98" i="1" s="1"/>
  <c r="T121" i="5"/>
  <c r="BK124" i="5"/>
  <c r="J124" i="5"/>
  <c r="J99" i="5" s="1"/>
  <c r="R124" i="5"/>
  <c r="T124" i="5"/>
  <c r="BK160" i="3"/>
  <c r="J160" i="3"/>
  <c r="J101" i="3"/>
  <c r="BK651" i="2"/>
  <c r="J651" i="2"/>
  <c r="J105" i="2" s="1"/>
  <c r="BK155" i="3"/>
  <c r="J155" i="3" s="1"/>
  <c r="J100" i="3" s="1"/>
  <c r="E85" i="5"/>
  <c r="J92" i="5"/>
  <c r="J113" i="5"/>
  <c r="J115" i="5"/>
  <c r="BE122" i="5"/>
  <c r="BE125" i="5"/>
  <c r="BE126" i="5"/>
  <c r="F116" i="5"/>
  <c r="F115" i="5"/>
  <c r="BE123" i="5"/>
  <c r="BK162" i="3"/>
  <c r="J162" i="3"/>
  <c r="J102" i="3" s="1"/>
  <c r="BK241" i="3"/>
  <c r="J241" i="3" s="1"/>
  <c r="J108" i="3" s="1"/>
  <c r="F91" i="4"/>
  <c r="E108" i="4"/>
  <c r="J112" i="4"/>
  <c r="J115" i="4"/>
  <c r="BE125" i="4"/>
  <c r="J91" i="4"/>
  <c r="F115" i="4"/>
  <c r="BE122" i="4"/>
  <c r="BE123" i="4"/>
  <c r="BE121" i="4"/>
  <c r="BE124" i="4"/>
  <c r="F91" i="3"/>
  <c r="E119" i="3"/>
  <c r="J126" i="3"/>
  <c r="BE132" i="3"/>
  <c r="BE136" i="3"/>
  <c r="BE141" i="3"/>
  <c r="BE145" i="3"/>
  <c r="BE153" i="3"/>
  <c r="BE161" i="3"/>
  <c r="BE173" i="3"/>
  <c r="BE183" i="3"/>
  <c r="BE188" i="3"/>
  <c r="BE193" i="3"/>
  <c r="BE195" i="3"/>
  <c r="BE203" i="3"/>
  <c r="BE214" i="3"/>
  <c r="BE218" i="3"/>
  <c r="BE221" i="3"/>
  <c r="BE230" i="3"/>
  <c r="BE237" i="3"/>
  <c r="BE239" i="3"/>
  <c r="BE240" i="3"/>
  <c r="BE245" i="3"/>
  <c r="BE247" i="3"/>
  <c r="J89" i="3"/>
  <c r="F126" i="3"/>
  <c r="BE133" i="3"/>
  <c r="BE143" i="3"/>
  <c r="BE154" i="3"/>
  <c r="BE156" i="3"/>
  <c r="BE169" i="3"/>
  <c r="BE170" i="3"/>
  <c r="BE172" i="3"/>
  <c r="BE181" i="3"/>
  <c r="BE182" i="3"/>
  <c r="BE210" i="3"/>
  <c r="BE223" i="3"/>
  <c r="BE232" i="3"/>
  <c r="BE238" i="3"/>
  <c r="J91" i="3"/>
  <c r="BE134" i="3"/>
  <c r="BE138" i="3"/>
  <c r="BE150" i="3"/>
  <c r="BE164" i="3"/>
  <c r="BE165" i="3"/>
  <c r="BE167" i="3"/>
  <c r="BE171" i="3"/>
  <c r="BE177" i="3"/>
  <c r="BE180" i="3"/>
  <c r="BE185" i="3"/>
  <c r="BE190" i="3"/>
  <c r="BE191" i="3"/>
  <c r="BE197" i="3"/>
  <c r="BE199" i="3"/>
  <c r="BE205" i="3"/>
  <c r="BE206" i="3"/>
  <c r="BE211" i="3"/>
  <c r="BE217" i="3"/>
  <c r="BE219" i="3"/>
  <c r="BE226" i="3"/>
  <c r="BE227" i="3"/>
  <c r="BE229" i="3"/>
  <c r="BE234" i="3"/>
  <c r="BE235" i="3"/>
  <c r="BE243" i="3"/>
  <c r="BE244" i="3"/>
  <c r="BE246" i="3"/>
  <c r="BE140" i="3"/>
  <c r="BE147" i="3"/>
  <c r="BE174" i="3"/>
  <c r="BE175" i="3"/>
  <c r="BE179" i="3"/>
  <c r="BE187" i="3"/>
  <c r="BE200" i="3"/>
  <c r="BE202" i="3"/>
  <c r="BE208" i="3"/>
  <c r="BE212" i="3"/>
  <c r="BE213" i="3"/>
  <c r="BE215" i="3"/>
  <c r="BE216" i="3"/>
  <c r="BE222" i="3"/>
  <c r="BE225" i="3"/>
  <c r="BE228" i="3"/>
  <c r="BE233" i="3"/>
  <c r="J92" i="2"/>
  <c r="J128" i="2"/>
  <c r="BE237" i="2"/>
  <c r="BE284" i="2"/>
  <c r="BE309" i="2"/>
  <c r="BE356" i="2"/>
  <c r="BE361" i="2"/>
  <c r="BE368" i="2"/>
  <c r="BE458" i="2"/>
  <c r="BE475" i="2"/>
  <c r="BE613" i="2"/>
  <c r="BE630" i="2"/>
  <c r="BE635" i="2"/>
  <c r="BE643" i="2"/>
  <c r="BE650" i="2"/>
  <c r="BE652" i="2"/>
  <c r="BE679" i="2"/>
  <c r="BE753" i="2"/>
  <c r="BE862" i="2"/>
  <c r="BE879" i="2"/>
  <c r="BE931" i="2"/>
  <c r="BE962" i="2"/>
  <c r="BE1029" i="2"/>
  <c r="BE1041" i="2"/>
  <c r="BE1051" i="2"/>
  <c r="BE1056" i="2"/>
  <c r="BE1058" i="2"/>
  <c r="BE1061" i="2"/>
  <c r="BE1066" i="2"/>
  <c r="E85" i="2"/>
  <c r="J91" i="2"/>
  <c r="F131" i="2"/>
  <c r="BE137" i="2"/>
  <c r="BE159" i="2"/>
  <c r="BE164" i="2"/>
  <c r="BE169" i="2"/>
  <c r="BE170" i="2"/>
  <c r="BE182" i="2"/>
  <c r="BE206" i="2"/>
  <c r="BE223" i="2"/>
  <c r="BE338" i="2"/>
  <c r="BE394" i="2"/>
  <c r="BE406" i="2"/>
  <c r="BE430" i="2"/>
  <c r="BE532" i="2"/>
  <c r="BE568" i="2"/>
  <c r="BE579" i="2"/>
  <c r="BE644" i="2"/>
  <c r="BE700" i="2"/>
  <c r="BE705" i="2"/>
  <c r="BE770" i="2"/>
  <c r="BE787" i="2"/>
  <c r="BE847" i="2"/>
  <c r="BE881" i="2"/>
  <c r="BE913" i="2"/>
  <c r="BE918" i="2"/>
  <c r="BE920" i="2"/>
  <c r="BE929" i="2"/>
  <c r="BE949" i="2"/>
  <c r="BE984" i="2"/>
  <c r="BE1039" i="2"/>
  <c r="BE1070" i="2"/>
  <c r="F130" i="2"/>
  <c r="BE142" i="2"/>
  <c r="BE188" i="2"/>
  <c r="BE210" i="2"/>
  <c r="BE214" i="2"/>
  <c r="BE218" i="2"/>
  <c r="BE244" i="2"/>
  <c r="BE259" i="2"/>
  <c r="BE334" i="2"/>
  <c r="BE366" i="2"/>
  <c r="BE453" i="2"/>
  <c r="BE513" i="2"/>
  <c r="BE537" i="2"/>
  <c r="BE556" i="2"/>
  <c r="BE573" i="2"/>
  <c r="BE595" i="2"/>
  <c r="BE646" i="2"/>
  <c r="BE698" i="2"/>
  <c r="BE709" i="2"/>
  <c r="BE713" i="2"/>
  <c r="BE717" i="2"/>
  <c r="BE719" i="2"/>
  <c r="BE736" i="2"/>
  <c r="BE818" i="2"/>
  <c r="BE836" i="2"/>
  <c r="BE851" i="2"/>
  <c r="BE886" i="2"/>
  <c r="BE891" i="2"/>
  <c r="BE896" i="2"/>
  <c r="BE900" i="2"/>
  <c r="BE905" i="2"/>
  <c r="BE933" i="2"/>
  <c r="BE944" i="2"/>
  <c r="BE960" i="2"/>
  <c r="BE1018" i="2"/>
  <c r="BE1047" i="2"/>
  <c r="BE147" i="2"/>
  <c r="BE153" i="2"/>
  <c r="BE177" i="2"/>
  <c r="BE194" i="2"/>
  <c r="BE199" i="2"/>
  <c r="BE230" i="2"/>
  <c r="BE251" i="2"/>
  <c r="BE375" i="2"/>
  <c r="BE381" i="2"/>
  <c r="BE413" i="2"/>
  <c r="BE436" i="2"/>
  <c r="BE492" i="2"/>
  <c r="BE583" i="2"/>
  <c r="BE588" i="2"/>
  <c r="BE620" i="2"/>
  <c r="BE647" i="2"/>
  <c r="BE648" i="2"/>
  <c r="BE655" i="2"/>
  <c r="BE672" i="2"/>
  <c r="BE674" i="2"/>
  <c r="BE681" i="2"/>
  <c r="BE707" i="2"/>
  <c r="BE776" i="2"/>
  <c r="BE799" i="2"/>
  <c r="BE816" i="2"/>
  <c r="BE825" i="2"/>
  <c r="BE907" i="2"/>
  <c r="BE911" i="2"/>
  <c r="BE924" i="2"/>
  <c r="BE973" i="2"/>
  <c r="BE1007" i="2"/>
  <c r="BE1043" i="2"/>
  <c r="F34" i="2"/>
  <c r="BA95" i="1"/>
  <c r="F36" i="3"/>
  <c r="BC96" i="1"/>
  <c r="J34" i="4"/>
  <c r="AW97" i="1" s="1"/>
  <c r="F36" i="4"/>
  <c r="BC97" i="1" s="1"/>
  <c r="F35" i="4"/>
  <c r="BB97" i="1"/>
  <c r="F37" i="4"/>
  <c r="BD97" i="1"/>
  <c r="F34" i="4"/>
  <c r="BA97" i="1" s="1"/>
  <c r="F35" i="5"/>
  <c r="BB98" i="1" s="1"/>
  <c r="F34" i="5"/>
  <c r="BA98" i="1"/>
  <c r="F37" i="5"/>
  <c r="BD98" i="1"/>
  <c r="F35" i="2"/>
  <c r="BB95" i="1" s="1"/>
  <c r="F37" i="3"/>
  <c r="BD96" i="1" s="1"/>
  <c r="J34" i="3"/>
  <c r="AW96" i="1"/>
  <c r="J34" i="5"/>
  <c r="AW98" i="1"/>
  <c r="J34" i="2"/>
  <c r="AW95" i="1" s="1"/>
  <c r="F35" i="3"/>
  <c r="BB96" i="1" s="1"/>
  <c r="F34" i="3"/>
  <c r="BA96" i="1"/>
  <c r="F36" i="5"/>
  <c r="BC98" i="1"/>
  <c r="F37" i="2"/>
  <c r="BD95" i="1" s="1"/>
  <c r="F36" i="2"/>
  <c r="BC95" i="1" s="1"/>
  <c r="T135" i="2" l="1"/>
  <c r="T162" i="3"/>
  <c r="P162" i="3"/>
  <c r="P129" i="3" s="1"/>
  <c r="AU96" i="1" s="1"/>
  <c r="R135" i="2"/>
  <c r="T120" i="5"/>
  <c r="T119" i="5"/>
  <c r="R120" i="5"/>
  <c r="R119" i="5" s="1"/>
  <c r="P653" i="2"/>
  <c r="R130" i="3"/>
  <c r="T653" i="2"/>
  <c r="T129" i="3"/>
  <c r="P135" i="2"/>
  <c r="P134" i="2"/>
  <c r="AU95" i="1" s="1"/>
  <c r="R162" i="3"/>
  <c r="R653" i="2"/>
  <c r="BK130" i="3"/>
  <c r="J130" i="3"/>
  <c r="J97" i="3"/>
  <c r="BK135" i="2"/>
  <c r="J135" i="2"/>
  <c r="J97" i="2" s="1"/>
  <c r="BK653" i="2"/>
  <c r="J653" i="2"/>
  <c r="J106" i="2"/>
  <c r="BK119" i="4"/>
  <c r="J119" i="4"/>
  <c r="J97" i="4" s="1"/>
  <c r="BK120" i="5"/>
  <c r="BK119" i="5"/>
  <c r="J119" i="5" s="1"/>
  <c r="J96" i="5" s="1"/>
  <c r="BK129" i="3"/>
  <c r="J129" i="3" s="1"/>
  <c r="J30" i="3" s="1"/>
  <c r="AG96" i="1" s="1"/>
  <c r="J33" i="2"/>
  <c r="AV95" i="1" s="1"/>
  <c r="AT95" i="1" s="1"/>
  <c r="J33" i="3"/>
  <c r="AV96" i="1" s="1"/>
  <c r="AT96" i="1" s="1"/>
  <c r="J33" i="4"/>
  <c r="AV97" i="1" s="1"/>
  <c r="AT97" i="1" s="1"/>
  <c r="J33" i="5"/>
  <c r="AV98" i="1"/>
  <c r="AT98" i="1" s="1"/>
  <c r="BB94" i="1"/>
  <c r="W31" i="1"/>
  <c r="F33" i="3"/>
  <c r="AZ96" i="1" s="1"/>
  <c r="F33" i="4"/>
  <c r="AZ97" i="1" s="1"/>
  <c r="F33" i="5"/>
  <c r="AZ98" i="1"/>
  <c r="BA94" i="1"/>
  <c r="AW94" i="1" s="1"/>
  <c r="AK30" i="1" s="1"/>
  <c r="BD94" i="1"/>
  <c r="W33" i="1"/>
  <c r="BC94" i="1"/>
  <c r="AY94" i="1" s="1"/>
  <c r="F33" i="2"/>
  <c r="AZ95" i="1"/>
  <c r="R134" i="2" l="1"/>
  <c r="R129" i="3"/>
  <c r="T134" i="2"/>
  <c r="BK118" i="4"/>
  <c r="J118" i="4"/>
  <c r="J120" i="5"/>
  <c r="J97" i="5" s="1"/>
  <c r="BK134" i="2"/>
  <c r="J134" i="2" s="1"/>
  <c r="J30" i="2" s="1"/>
  <c r="AG95" i="1" s="1"/>
  <c r="AN96" i="1"/>
  <c r="J96" i="3"/>
  <c r="J39" i="3"/>
  <c r="AU94" i="1"/>
  <c r="AZ94" i="1"/>
  <c r="W29" i="1"/>
  <c r="AX94" i="1"/>
  <c r="J30" i="5"/>
  <c r="AG98" i="1" s="1"/>
  <c r="J30" i="4"/>
  <c r="AG97" i="1"/>
  <c r="W32" i="1"/>
  <c r="W30" i="1"/>
  <c r="J39" i="5" l="1"/>
  <c r="J39" i="4"/>
  <c r="J39" i="2"/>
  <c r="J96" i="2"/>
  <c r="J96" i="4"/>
  <c r="AN95" i="1"/>
  <c r="AN97" i="1"/>
  <c r="AN98" i="1"/>
  <c r="AG94" i="1"/>
  <c r="AK26" i="1"/>
  <c r="AV94" i="1"/>
  <c r="AK29" i="1"/>
  <c r="AK35" i="1"/>
  <c r="AT94" i="1" l="1"/>
  <c r="AN94" i="1"/>
</calcChain>
</file>

<file path=xl/sharedStrings.xml><?xml version="1.0" encoding="utf-8"?>
<sst xmlns="http://schemas.openxmlformats.org/spreadsheetml/2006/main" count="11787" uniqueCount="1234">
  <si>
    <t>Export Komplet</t>
  </si>
  <si>
    <t/>
  </si>
  <si>
    <t>2.0</t>
  </si>
  <si>
    <t>ZAMOK</t>
  </si>
  <si>
    <t>False</t>
  </si>
  <si>
    <t>{967383cc-9927-401f-9ec8-877a64f0e02e}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</si>
  <si>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</si>
  <si>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</si>
  <si>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</si>
  <si>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</si>
  <si>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</si>
  <si>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</si>
  <si>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</si>
  <si>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</si>
  <si>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2025-06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</si>
  <si>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</si>
  <si>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</si>
  <si>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Zázemí pro fotbalisty Starý Bydžov</t>
  </si>
  <si>
    <t>KSO:</t>
  </si>
  <si>
    <t>CC-CZ:</t>
  </si>
  <si>
    <t>Místo:</t>
  </si>
  <si>
    <t xml:space="preserve"> </t>
  </si>
  <si>
    <t>Datum:</t>
  </si>
  <si>
    <t>9. 6. 2025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</si>
  <si>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</si>
  <si>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</si>
  <si>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</si>
  <si>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</si>
  <si>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</si>
  <si>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</si>
  <si>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</si>
  <si>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</si>
  <si>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</si>
  <si>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</si>
  <si>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</si>
  <si>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</si>
  <si>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</si>
  <si>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</si>
  <si>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</si>
  <si>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</si>
  <si>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</si>
  <si>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</si>
  <si>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</si>
  <si>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</si>
  <si>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</si>
  <si>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</si>
  <si>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</si>
  <si>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</si>
  <si>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</si>
  <si>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</si>
  <si>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</si>
  <si>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</si>
  <si>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</si>
  <si>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</si>
  <si>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</si>
  <si>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</si>
  <si>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</si>
  <si>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</si>
  <si>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</si>
  <si>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</si>
  <si>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</si>
  <si>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</si>
  <si>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</si>
  <si>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</si>
  <si>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</si>
  <si>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</si>
  <si>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</si>
  <si>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</si>
  <si>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</si>
  <si>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</si>
  <si>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</si>
  <si>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</si>
  <si>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</si>
  <si>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</si>
  <si>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</si>
  <si>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</si>
  <si>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</si>
  <si>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</si>
  <si>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</si>
  <si>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</si>
  <si>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</si>
  <si>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</si>
  <si>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{fea9d9d4-fea2-45d9-9e39-d924acb340df}</t>
  </si>
  <si>
    <t>2</t>
  </si>
  <si>
    <t>02</t>
  </si>
  <si>
    <t>zdravotní technika</t>
  </si>
  <si>
    <t>{6ede97f4-d08a-42ae-94f0-23087ad8484c}</t>
  </si>
  <si>
    <t>03</t>
  </si>
  <si>
    <t>elektroinstalace - silnoproud - bojlery</t>
  </si>
  <si>
    <t>{0370794b-b8e3-4abd-b552-32adc2434bbe}</t>
  </si>
  <si>
    <t>06</t>
  </si>
  <si>
    <t>vedlejší rozpočtové náklady</t>
  </si>
  <si>
    <t>{2ae952e5-ba53-43bf-9462-cb884f17f1be}</t>
  </si>
  <si>
    <t>štuk</t>
  </si>
  <si>
    <t>75,19</t>
  </si>
  <si>
    <t>KRYCÍ LIST SOUPISU PRACÍ</t>
  </si>
  <si>
    <t>Objekt:</t>
  </si>
  <si>
    <t>01 -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</si>
  <si>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</si>
  <si>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</si>
  <si>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</si>
  <si>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</si>
  <si>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</si>
  <si>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</si>
  <si>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</si>
  <si>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</si>
  <si>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</si>
  <si>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</si>
  <si>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</si>
  <si>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</si>
  <si>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</si>
  <si>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</si>
  <si>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</si>
  <si>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</si>
  <si>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766 - Konstrukce truhlářské</t>
  </si>
  <si>
    <t xml:space="preserve">    771 - Podlahy z dlaždic</t>
  </si>
  <si>
    <t xml:space="preserve">    775 - Podlahy skládané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</si>
  <si>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</si>
  <si>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</si>
  <si>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</si>
  <si>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</si>
  <si>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</si>
  <si>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</si>
  <si>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</si>
  <si>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</si>
  <si>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</si>
  <si>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</si>
  <si>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</si>
  <si>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</si>
  <si>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</si>
  <si>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</si>
  <si>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</si>
  <si>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</si>
  <si>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</si>
  <si>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</si>
  <si>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</si>
  <si>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</si>
  <si>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</si>
  <si>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</si>
  <si>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</si>
  <si>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</si>
  <si>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</si>
  <si>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CS ÚRS 2025 01</t>
  </si>
  <si>
    <t>4</t>
  </si>
  <si>
    <t>1782046203</t>
  </si>
  <si>
    <t>VV</t>
  </si>
  <si>
    <t>"podle výkresu D.1.1.1"</t>
  </si>
  <si>
    <t>"rozebrání dlažby potřebné pro podřezíní zdiva - předpoklad 0,5 od obvodu objektu"</t>
  </si>
  <si>
    <t>(6,3+7,55)*0,5</t>
  </si>
  <si>
    <t>Součet</t>
  </si>
  <si>
    <t>113106123</t>
  </si>
  <si>
    <t>Rozebrání dlažeb ze zámkových dlaždic komunikací pro pěší ručně</t>
  </si>
  <si>
    <t>2128208862</t>
  </si>
  <si>
    <t>(4,0+3,1+8,5+2,45+1,6+4,2+8,2+12,0)*0,5</t>
  </si>
  <si>
    <t>3</t>
  </si>
  <si>
    <t>113107121</t>
  </si>
  <si>
    <t>Odstranění podkladu z kameniva drceného tl do 100 mm ručně</t>
  </si>
  <si>
    <t>-1891196390</t>
  </si>
  <si>
    <t>132212131</t>
  </si>
  <si>
    <t>Hloubení nezapažených rýh šířky do 800 mm v soudržných horninách třídy těžitelnosti I skupiny 3 ručně</t>
  </si>
  <si>
    <t>m3</t>
  </si>
  <si>
    <t>-1456910236</t>
  </si>
  <si>
    <t>(4,0+3,1+8,5+2,45+1,6+4,2+8,2+12,0)*0,5*0,3</t>
  </si>
  <si>
    <t>(6,3+7,55)*0,5*0,3</t>
  </si>
  <si>
    <t>5</t>
  </si>
  <si>
    <t>139751101</t>
  </si>
  <si>
    <t>Vykopávky v uzavřených prostorech v hornině třídy těžitelnosti I skupiny 1 až 3 ručně</t>
  </si>
  <si>
    <t>-1550145736</t>
  </si>
  <si>
    <t>"podle výkresu D.1.1.2"</t>
  </si>
  <si>
    <t>"základ pod příčku 106a/106b"</t>
  </si>
  <si>
    <t>2,35*0,4*0,8*1,035</t>
  </si>
  <si>
    <t>6</t>
  </si>
  <si>
    <t>162211201</t>
  </si>
  <si>
    <t>Vodorovné přemístění do 10 m nošením výkopku z horniny třídy těžitelnosti I skupiny 1 až 3</t>
  </si>
  <si>
    <t>-474434097</t>
  </si>
  <si>
    <t>7</t>
  </si>
  <si>
    <t>162251102</t>
  </si>
  <si>
    <t>Vodorovné přemístění přes 20 do 50 m výkopku/sypaniny z horniny třídy těžitelnosti I skupiny 1 až 3</t>
  </si>
  <si>
    <t>1638993431</t>
  </si>
  <si>
    <t>8</t>
  </si>
  <si>
    <t>174111101</t>
  </si>
  <si>
    <t>Zásyp jam, šachet rýh nebo kolem objektů sypaninou se zhutněním ručně</t>
  </si>
  <si>
    <t>1051314387</t>
  </si>
  <si>
    <t>Zakládání</t>
  </si>
  <si>
    <t>9</t>
  </si>
  <si>
    <t>274313511</t>
  </si>
  <si>
    <t>Základové pasy z betonu tř. C 12/15</t>
  </si>
  <si>
    <t>4192498</t>
  </si>
  <si>
    <t>10</t>
  </si>
  <si>
    <t>274361821</t>
  </si>
  <si>
    <t>Výztuž základových pasů betonářskou ocelí 10 505 (R)</t>
  </si>
  <si>
    <t>t</t>
  </si>
  <si>
    <t>-866302234</t>
  </si>
  <si>
    <t>2,35*4*0,001*0,888</t>
  </si>
  <si>
    <t>Svislé a kompletní konstrukce</t>
  </si>
  <si>
    <t>11</t>
  </si>
  <si>
    <t>310239211</t>
  </si>
  <si>
    <t>Zazdívka otvorů pl přes 1 do 4 m2 ve zdivu nadzákladovém cihlami pálenými na MVC</t>
  </si>
  <si>
    <t>-1418811503</t>
  </si>
  <si>
    <t>"zazdívka otvorů 1.15"</t>
  </si>
  <si>
    <t>1,15*1,45*0,35*2</t>
  </si>
  <si>
    <t>"přizdívka 1.06a"0,3*2,0*0,35</t>
  </si>
  <si>
    <t>319231212</t>
  </si>
  <si>
    <t>Dodatečná izolace PE fólií zdiva cihelného tl do 300 mm podřezáním řetězovou pilou</t>
  </si>
  <si>
    <t>-1150354051</t>
  </si>
  <si>
    <t>"podle výkresu D.1.1.3"</t>
  </si>
  <si>
    <t>"vnitřní příčky"</t>
  </si>
  <si>
    <t>(4,75*3+1,75+1,35+1,35+4,55+1,5+3,4+3,05+4,55)*0,1</t>
  </si>
  <si>
    <t>13</t>
  </si>
  <si>
    <t>319231213</t>
  </si>
  <si>
    <t>Dodatečná izolace PE fólií zdiva cihelného tl přes 300 do 600 mm podřezáním řetězovou pilou</t>
  </si>
  <si>
    <t>-1868331760</t>
  </si>
  <si>
    <t>"zdivo tl.500mm"</t>
  </si>
  <si>
    <t>(14,3+5,55)*0,5</t>
  </si>
  <si>
    <t>"zdivo tl. 350mm"</t>
  </si>
  <si>
    <t>(2,65+5,8+5,1+2,35+8,5+5,1+9,5+7,55+9,5)*0,35</t>
  </si>
  <si>
    <t>14</t>
  </si>
  <si>
    <t>340239211</t>
  </si>
  <si>
    <t>Zazdívka otvorů v příčkách nebo stěnách pl přes 1 do 4 m2 cihlami plnými tl do 100 mm</t>
  </si>
  <si>
    <t>-78748864</t>
  </si>
  <si>
    <t>"zazdívka otvorů 1.02"0,7*2,0</t>
  </si>
  <si>
    <t>15</t>
  </si>
  <si>
    <t>342244241</t>
  </si>
  <si>
    <t>Příčka z cihel broušených na zdicí PUR pěnu tloušťky 115 mm</t>
  </si>
  <si>
    <t>1226857384</t>
  </si>
  <si>
    <t>2,35*2,7</t>
  </si>
  <si>
    <t>16</t>
  </si>
  <si>
    <t>342291112</t>
  </si>
  <si>
    <t>Ukotvení příček montážní polyuretanovou pěnou tl příčky přes 100 mm</t>
  </si>
  <si>
    <t>m</t>
  </si>
  <si>
    <t>2092912560</t>
  </si>
  <si>
    <t>2,35</t>
  </si>
  <si>
    <t>17</t>
  </si>
  <si>
    <t>342291121</t>
  </si>
  <si>
    <t>Ukotvení příček k cihelným konstrukcím plochými kotvami</t>
  </si>
  <si>
    <t>1770854335</t>
  </si>
  <si>
    <t>2,7*2</t>
  </si>
  <si>
    <t>Komunikace pozemní</t>
  </si>
  <si>
    <t>18</t>
  </si>
  <si>
    <t>564851011</t>
  </si>
  <si>
    <t>Podklad ze štěrkodrtě ŠD plochy do 100 m2 tl 150 mm</t>
  </si>
  <si>
    <t>-1414433884</t>
  </si>
  <si>
    <t>"po rozebrání dlažby potřebné pro podřezíní zdiva - předpoklad 0,5 od obvodu objektu"</t>
  </si>
  <si>
    <t>Mezisoučet</t>
  </si>
  <si>
    <t>19</t>
  </si>
  <si>
    <t>596211110</t>
  </si>
  <si>
    <t>Kladení zámkové dlažby komunikací pro pěší ručně tl 60 mm skupiny A pl do 50 m2</t>
  </si>
  <si>
    <t>-1301719031</t>
  </si>
  <si>
    <t>"předpoklad použití stávajích dlaždic"</t>
  </si>
  <si>
    <t>20</t>
  </si>
  <si>
    <t>596811220</t>
  </si>
  <si>
    <t>Kladení betonové dlažby komunikací pro pěší do lože z kameniva velikosti přes 0,09 do 0,25 m2 pl do 50 m2</t>
  </si>
  <si>
    <t>1867510588</t>
  </si>
  <si>
    <t>"předpoklad použití stávajících dlaždic"</t>
  </si>
  <si>
    <t>Úpravy povrchů, podlahy a osazování výplní</t>
  </si>
  <si>
    <t>612131101</t>
  </si>
  <si>
    <t>Cementový postřik vnitřních stěn nanášený celoplošně ručně</t>
  </si>
  <si>
    <t>-1510325703</t>
  </si>
  <si>
    <t>"1.02 a 1.03 zazdívka otvoru"0,7*2,0*2</t>
  </si>
  <si>
    <t>"1.06a"(1,75+2,35)*2,2</t>
  </si>
  <si>
    <t>"1.06b"(2,35)*2,2</t>
  </si>
  <si>
    <t>"1.15"1,5*2,0*2</t>
  </si>
  <si>
    <t>22</t>
  </si>
  <si>
    <t>612142001</t>
  </si>
  <si>
    <t>Pletivo sklovláknité vnitřních stěn vtlačené do tmelu</t>
  </si>
  <si>
    <t>510968143</t>
  </si>
  <si>
    <t>"zazdívky otvorů a napojení nová příčka na stávající zdivo"</t>
  </si>
  <si>
    <t>"1.02"0,6*2,0*2</t>
  </si>
  <si>
    <t>"1.06a"0,6*2,7*2+0,6*2,0</t>
  </si>
  <si>
    <t>"1.06b"0,6*2,7*2</t>
  </si>
  <si>
    <t>"1.15"1,8*2,0*2</t>
  </si>
  <si>
    <t>23</t>
  </si>
  <si>
    <t>612311131</t>
  </si>
  <si>
    <t>Vápenný štuk vnitřních stěn tloušťky do 3 mm</t>
  </si>
  <si>
    <t>1490279194</t>
  </si>
  <si>
    <t>"pro podřezání předpoklad 300mm"</t>
  </si>
  <si>
    <t>"1.01"(4,35+4,55)*2*0,3</t>
  </si>
  <si>
    <t>"1.02"(1,4+3,4)*2*0,3</t>
  </si>
  <si>
    <t>"1.03"(4,45+2,55)*2*0,3</t>
  </si>
  <si>
    <t>"1.04"(2,95+1,9)*2*0,3</t>
  </si>
  <si>
    <t>"1.05"(4,3+4,55)*2*0,3</t>
  </si>
  <si>
    <t>"1.06"(3,6+2,35)*2*0,3</t>
  </si>
  <si>
    <t>"1.08"(1,75+3,45)*2*0,3</t>
  </si>
  <si>
    <t>"1.09"(1,75+1,2)*2*0,3</t>
  </si>
  <si>
    <t>"1.10"(1,45+4,75)*2*0,3</t>
  </si>
  <si>
    <t>"1.11"(1,35+1,2)*2*0,3</t>
  </si>
  <si>
    <t>"1.12"(1,35+1,2)*2*0,3</t>
  </si>
  <si>
    <t>"1.13"(1,35+2,15)*2*0,3</t>
  </si>
  <si>
    <t>"1.14"(2,95+4,75)*2*0,3</t>
  </si>
  <si>
    <t>"1.15"(9,15+6,85)*2*0,3</t>
  </si>
  <si>
    <t>24</t>
  </si>
  <si>
    <t>612321121</t>
  </si>
  <si>
    <t>Vápenocementová omítka hladká jednovrstvá vnitřních stěn nanášená ručně</t>
  </si>
  <si>
    <t>608413551</t>
  </si>
  <si>
    <t>"předpoklad pro podřezání 300mm"</t>
  </si>
  <si>
    <t>25</t>
  </si>
  <si>
    <t>612321191</t>
  </si>
  <si>
    <t>Příplatek k vápenocementové omítce vnitřních stěn za každých dalších 5 mm tloušťky ručně</t>
  </si>
  <si>
    <t>-1863995376</t>
  </si>
  <si>
    <t>26</t>
  </si>
  <si>
    <t>612325302</t>
  </si>
  <si>
    <t>Vápenocementová štuková omítka ostění nebo nadpraží</t>
  </si>
  <si>
    <t>1844282889</t>
  </si>
  <si>
    <t>(0,9+2,02*2)*0,35</t>
  </si>
  <si>
    <t>27</t>
  </si>
  <si>
    <t>619995001</t>
  </si>
  <si>
    <t>Začištění omítek kolem oken, dveří, podlah nebo obkladů</t>
  </si>
  <si>
    <t>-191861479</t>
  </si>
  <si>
    <t>"1.01"(4,35+4,55)*2</t>
  </si>
  <si>
    <t>"1.02"(1,4+3,4)*2</t>
  </si>
  <si>
    <t>"1.03"(4,45+2,55)*2</t>
  </si>
  <si>
    <t>"1.04"(2,95+1,9)*2</t>
  </si>
  <si>
    <t>"1.05"(4,3+4,55)*2</t>
  </si>
  <si>
    <t>"1.06"(3,6+2,35)*2</t>
  </si>
  <si>
    <t>"1.08"(1,75+3,45)*2</t>
  </si>
  <si>
    <t>"1.09"(1,75+1,2)*2</t>
  </si>
  <si>
    <t>"1.10"(1,45+4,75)*2</t>
  </si>
  <si>
    <t>"1.11"(1,35+1,2)*2</t>
  </si>
  <si>
    <t>"1.12"(1,35+1,2)*2</t>
  </si>
  <si>
    <t>"1.13"(1,35+2,15)*2</t>
  </si>
  <si>
    <t>"1.14"(2,95+4,75)*2</t>
  </si>
  <si>
    <t>"1.15"(9,15+6,85)*2</t>
  </si>
  <si>
    <t>28</t>
  </si>
  <si>
    <t>622142001</t>
  </si>
  <si>
    <t>Sklovláknité pletivo vnějších stěn vtlačené do tmelu</t>
  </si>
  <si>
    <t>-341656594</t>
  </si>
  <si>
    <t>"zazděná okna"</t>
  </si>
  <si>
    <t>29</t>
  </si>
  <si>
    <t>622143004</t>
  </si>
  <si>
    <t>Montáž omítkových samolepících začišťovacích profilů pro spojení s okenním rámem</t>
  </si>
  <si>
    <t>CS ÚRS 2022 01</t>
  </si>
  <si>
    <t>1654360089</t>
  </si>
  <si>
    <t>"podle výkresu D.1.1.13"</t>
  </si>
  <si>
    <t>"APUlišta 2x"</t>
  </si>
  <si>
    <t>"O12"(0,8+2,0*2)*1*2</t>
  </si>
  <si>
    <t>30</t>
  </si>
  <si>
    <t>M</t>
  </si>
  <si>
    <t>59051476</t>
  </si>
  <si>
    <t>profil začišťovací PVC 9mm s výztužnou tkaninou pro ostění ETICS</t>
  </si>
  <si>
    <t>299207343</t>
  </si>
  <si>
    <t>9,6*1,05 'Přepočtené koeficientem množství</t>
  </si>
  <si>
    <t>31</t>
  </si>
  <si>
    <t>622151001</t>
  </si>
  <si>
    <t>Penetrační akrylátový nátěr vnějších pastovitých tenkovrstvých omítek stěn</t>
  </si>
  <si>
    <t>-661679091</t>
  </si>
  <si>
    <t>"podle výkresu D.1.1.2, D.1.1.6"</t>
  </si>
  <si>
    <t>"omítka vnější - sokl"</t>
  </si>
  <si>
    <t>"po obvodu"</t>
  </si>
  <si>
    <t>(23,8+10,65)*2*0,6</t>
  </si>
  <si>
    <t>32</t>
  </si>
  <si>
    <t>622311131</t>
  </si>
  <si>
    <t>Vápenný štuk vnějších stěn tloušťky do 3 mm</t>
  </si>
  <si>
    <t>87091470</t>
  </si>
  <si>
    <t>"1.06a"0,5*2,0</t>
  </si>
  <si>
    <t>33</t>
  </si>
  <si>
    <t>622321121</t>
  </si>
  <si>
    <t>Vápenocementová omítka hladká jednovrstvá vnějších stěn nanášená ručně</t>
  </si>
  <si>
    <t>-1907627482</t>
  </si>
  <si>
    <t>34</t>
  </si>
  <si>
    <t>622321191</t>
  </si>
  <si>
    <t>Příplatek k vápenocementové omítce vnějších stěn za každých dalších 5 mm tloušťky ručně</t>
  </si>
  <si>
    <t>456658491</t>
  </si>
  <si>
    <t>35</t>
  </si>
  <si>
    <t>622511112</t>
  </si>
  <si>
    <t>Tenkovrstvá akrylátová mozaiková střednězrnná omítka vnějších stěn</t>
  </si>
  <si>
    <t>463557052</t>
  </si>
  <si>
    <t>36</t>
  </si>
  <si>
    <t>631311115</t>
  </si>
  <si>
    <t>Mazanina tl přes 50 do 80 mm z betonu prostého bez zvýšených nároků na prostředí tř. C 20/25</t>
  </si>
  <si>
    <t>-127235678</t>
  </si>
  <si>
    <t>"1.01"20,09*0,07</t>
  </si>
  <si>
    <t>"1.02"4,76*0,07</t>
  </si>
  <si>
    <t>"1.03"9,40*0,07</t>
  </si>
  <si>
    <t>"1.04"5,47*0,07</t>
  </si>
  <si>
    <t>"1.05"19,87*0,07</t>
  </si>
  <si>
    <t>"1.06"8,46*0,07</t>
  </si>
  <si>
    <t>"1.08"6,04*0,07</t>
  </si>
  <si>
    <t>"1.09"2,1*0,07</t>
  </si>
  <si>
    <t>"1.10"6,89*0,07</t>
  </si>
  <si>
    <t>"1.11"1,62*0,07</t>
  </si>
  <si>
    <t>"1.12"1,62*0,07</t>
  </si>
  <si>
    <t>"1.13"2,90*0,07</t>
  </si>
  <si>
    <t>"1.14"14,01*0,07</t>
  </si>
  <si>
    <t>"1.15"63,32*0,07</t>
  </si>
  <si>
    <t>37</t>
  </si>
  <si>
    <t>631311134</t>
  </si>
  <si>
    <t>Mazanina tl přes 120 do 240 mm z betonu prostého bez zvýšených nároků na prostředí tř. C 16/20</t>
  </si>
  <si>
    <t>-808719745</t>
  </si>
  <si>
    <t>"podle technické zprávy - podkladní beton 1.13 - septik"</t>
  </si>
  <si>
    <t>"podle technické zprávy"</t>
  </si>
  <si>
    <t>"bourání stropu septiku 1.13"</t>
  </si>
  <si>
    <t>1,35*2,15*0,15</t>
  </si>
  <si>
    <t>38</t>
  </si>
  <si>
    <t>631311136</t>
  </si>
  <si>
    <t>Mazanina tl přes 120 do 240 mm z betonu prostého bez zvýšených nároků na prostředí tř. C 25/30</t>
  </si>
  <si>
    <t>1785906075</t>
  </si>
  <si>
    <t>"1.01"20,09*0,15</t>
  </si>
  <si>
    <t>"1.02"4,76*0,15</t>
  </si>
  <si>
    <t>"1.03"9,40*0,15</t>
  </si>
  <si>
    <t>"1.04"5,47*0,15</t>
  </si>
  <si>
    <t>"1.05"19,87*0,15</t>
  </si>
  <si>
    <t>"1.06"8,46*0,15</t>
  </si>
  <si>
    <t>"1.08"6,04*0,15</t>
  </si>
  <si>
    <t>"1.09"2,1*0,15</t>
  </si>
  <si>
    <t>"1.10"6,89*0,15</t>
  </si>
  <si>
    <t>"1.11"1,62*0,15</t>
  </si>
  <si>
    <t>"1.12"1,62*0,15</t>
  </si>
  <si>
    <t>"1.13"2,90*0,15</t>
  </si>
  <si>
    <t>"1.14"14,01*0,15</t>
  </si>
  <si>
    <t>"1.15"63,32*0,15</t>
  </si>
  <si>
    <t>39</t>
  </si>
  <si>
    <t>631312141</t>
  </si>
  <si>
    <t>Doplnění rýh v dosavadních mazaninách betonem prostým</t>
  </si>
  <si>
    <t>1165856726</t>
  </si>
  <si>
    <t>"pro ležatou kanalizaci"</t>
  </si>
  <si>
    <t>41,0*0,15*0,5</t>
  </si>
  <si>
    <t>40</t>
  </si>
  <si>
    <t>631319171</t>
  </si>
  <si>
    <t>Příplatek k mazanině tl přes 50 do 80 mm za stržení povrchu spodní vrstvy před vložením výztuže</t>
  </si>
  <si>
    <t>-186914307</t>
  </si>
  <si>
    <t>41</t>
  </si>
  <si>
    <t>631319175</t>
  </si>
  <si>
    <t>Příplatek k mazanině tl přes 120 do 240 mm za stržení povrchu spodní vrstvy před vložením výztuže</t>
  </si>
  <si>
    <t>811137788</t>
  </si>
  <si>
    <t>42</t>
  </si>
  <si>
    <t>631362021</t>
  </si>
  <si>
    <t>Výztuž mazanin svařovanými sítěmi Kari</t>
  </si>
  <si>
    <t>642452045</t>
  </si>
  <si>
    <t>"1.01"20,09</t>
  </si>
  <si>
    <t>"1.02"4,76</t>
  </si>
  <si>
    <t>"1.03"9,40</t>
  </si>
  <si>
    <t>"1.04"5,47</t>
  </si>
  <si>
    <t>"1.05"19,87</t>
  </si>
  <si>
    <t>"1.06"8,46</t>
  </si>
  <si>
    <t>"1.08"6,04</t>
  </si>
  <si>
    <t>"1.09"2,1</t>
  </si>
  <si>
    <t>"1.10"6,89</t>
  </si>
  <si>
    <t>"1.11"1,62</t>
  </si>
  <si>
    <t>"1.12"1,62</t>
  </si>
  <si>
    <t>"1.13"2,90</t>
  </si>
  <si>
    <t>"1.14"14,01</t>
  </si>
  <si>
    <t>"1.15"63,32</t>
  </si>
  <si>
    <t>166,55*0,001*1,15*5,267</t>
  </si>
  <si>
    <t>166,55*0,001*1,15*7,667</t>
  </si>
  <si>
    <t>Ostatní konstrukce a práce, bourání</t>
  </si>
  <si>
    <t>43</t>
  </si>
  <si>
    <t>952901111</t>
  </si>
  <si>
    <t>Vyčištění budov bytové a občanské výstavby při výšce podlaží do 4 m</t>
  </si>
  <si>
    <t>-2050644224</t>
  </si>
  <si>
    <t>"1.06a"4,11</t>
  </si>
  <si>
    <t>"1.06b"4,05</t>
  </si>
  <si>
    <t>"1.07"4,0</t>
  </si>
  <si>
    <t>"1.08"5,95</t>
  </si>
  <si>
    <t>"1.09"2,10</t>
  </si>
  <si>
    <t>44</t>
  </si>
  <si>
    <t>953961113</t>
  </si>
  <si>
    <t>Kotva chemickým tmelem M 12 hl 110 mm do betonu, ŽB nebo kamene s vyvrtáním otvoru</t>
  </si>
  <si>
    <t>kus</t>
  </si>
  <si>
    <t>-1909340653</t>
  </si>
  <si>
    <t>4*2</t>
  </si>
  <si>
    <t>45</t>
  </si>
  <si>
    <t>965042131</t>
  </si>
  <si>
    <t>Bourání podkladů pod dlažby nebo mazanin betonových nebo z litého asfaltu tl do 100 mm pl do 4 m2</t>
  </si>
  <si>
    <t>931390694</t>
  </si>
  <si>
    <t>"1.01"20,09*0,1</t>
  </si>
  <si>
    <t>"1.02"4,76*0,1</t>
  </si>
  <si>
    <t>"1.03"9,40*0,1</t>
  </si>
  <si>
    <t>"1.04"5,47*0,1</t>
  </si>
  <si>
    <t>"1.05"19,87*0,1</t>
  </si>
  <si>
    <t>"1.06"8,46*0,1</t>
  </si>
  <si>
    <t>"1.08"6,04*0,1</t>
  </si>
  <si>
    <t>"1.09"2,1*0,1</t>
  </si>
  <si>
    <t>"1.10"6,89*0,1</t>
  </si>
  <si>
    <t>"1.11"1,62*0,1</t>
  </si>
  <si>
    <t>"1.12"1,62*0,1</t>
  </si>
  <si>
    <t>"1.13"2,90*0,1</t>
  </si>
  <si>
    <t>"1.14"14,01*0,1</t>
  </si>
  <si>
    <t>"1.15"63,32*0,1</t>
  </si>
  <si>
    <t>46</t>
  </si>
  <si>
    <t>965081213</t>
  </si>
  <si>
    <t>Bourání podlah z dlaždic keramických nebo xylolitových tl do 10 mm plochy přes 1 m2</t>
  </si>
  <si>
    <t>376099006</t>
  </si>
  <si>
    <t>47</t>
  </si>
  <si>
    <t>968062375</t>
  </si>
  <si>
    <t>Vybourání dřevěných rámů oken zdvojených včetně křídel pl do 2 m2</t>
  </si>
  <si>
    <t>-592522380</t>
  </si>
  <si>
    <t>1,15*1,45*2</t>
  </si>
  <si>
    <t>1,2*0,6</t>
  </si>
  <si>
    <t>48</t>
  </si>
  <si>
    <t>971033351</t>
  </si>
  <si>
    <t>Vybourání otvorů ve zdivu cihelném pl do 0,09 m2 na MVC nebo MV tl do 450 mm</t>
  </si>
  <si>
    <t>-1017019604</t>
  </si>
  <si>
    <t>"1.06b"1</t>
  </si>
  <si>
    <t>"1.06a"1</t>
  </si>
  <si>
    <t>"1.08"1</t>
  </si>
  <si>
    <t>49</t>
  </si>
  <si>
    <t>971033361</t>
  </si>
  <si>
    <t>Vybourání otvorů ve zdivu cihelném pl do 0,09 m2 na MVC nebo MV tl do 600 mm</t>
  </si>
  <si>
    <t>32498472</t>
  </si>
  <si>
    <t>"1.03"1</t>
  </si>
  <si>
    <t>50</t>
  </si>
  <si>
    <t>971033561</t>
  </si>
  <si>
    <t>Vybourání otvorů ve zdivu cihelném pl do 1 m2 na MVC nebo MV tl do 600 mm</t>
  </si>
  <si>
    <t>-1235297918</t>
  </si>
  <si>
    <t>"podle výkresu D.1.1.1ů</t>
  </si>
  <si>
    <t>"vybourání parapetu pro nové dveře"</t>
  </si>
  <si>
    <t>1,2*1,14</t>
  </si>
  <si>
    <t>51</t>
  </si>
  <si>
    <t>975043111</t>
  </si>
  <si>
    <t>Jednořadové podchycení stropů pro osazení nosníků v do 3,5 m pro zatížení do 750 kg/m</t>
  </si>
  <si>
    <t>-1906673550</t>
  </si>
  <si>
    <t>(14,3+5,55)</t>
  </si>
  <si>
    <t>(2,65+5,8+5,1+2,35+8,5+5,1+9,5+7,55+9,5)</t>
  </si>
  <si>
    <t>52</t>
  </si>
  <si>
    <t>978013191</t>
  </si>
  <si>
    <t>Otlučení (osekání) vnitřní vápenné nebo vápenocementové omítky stěn v rozsahu přes 50 do 100 %</t>
  </si>
  <si>
    <t>280448046</t>
  </si>
  <si>
    <t>53</t>
  </si>
  <si>
    <t>978015391</t>
  </si>
  <si>
    <t>Otlučení (osekání) vnější vápenné nebo vápenocementové omítky stupně členitosti 1 a 2 v rozsahu přes 80 do 100 %</t>
  </si>
  <si>
    <t>1265829696</t>
  </si>
  <si>
    <t>54</t>
  </si>
  <si>
    <t>978059541</t>
  </si>
  <si>
    <t>Odsekání a odebrání obkladů stěn z vnitřních obkládaček plochy přes 1 m2</t>
  </si>
  <si>
    <t>1586795777</t>
  </si>
  <si>
    <t>"1.02"(1,4+3,4)*2*2,0</t>
  </si>
  <si>
    <t>"1.04"(2,95+1,9)*2*2,0</t>
  </si>
  <si>
    <t>"1.08"(1,75+3,45)*2*1,5</t>
  </si>
  <si>
    <t>"1.09"(1,75+1,2)*2*1,5</t>
  </si>
  <si>
    <t>"1.10"(1,45+4,75)*2*1,5</t>
  </si>
  <si>
    <t>"1.11"(1,35+1,2)*2*1,5</t>
  </si>
  <si>
    <t>"1.12"(1,35+1,2)*2*1,5</t>
  </si>
  <si>
    <t>55</t>
  </si>
  <si>
    <t>979054441</t>
  </si>
  <si>
    <t>Očištění vybouraných z desek nebo dlaždic s původním spárováním z kameniva těženého</t>
  </si>
  <si>
    <t>-824738986</t>
  </si>
  <si>
    <t>56</t>
  </si>
  <si>
    <t>979054451</t>
  </si>
  <si>
    <t>Očištění vybouraných zámkových dlaždic s původním spárováním z kameniva těženého</t>
  </si>
  <si>
    <t>1039731346</t>
  </si>
  <si>
    <t>"rozebrání dlažby na severní straně a před vstupem do skladu - změna sklonu - předpoklad použití stávající dlažby"</t>
  </si>
  <si>
    <t>10,6*0,5+2,5*1,5</t>
  </si>
  <si>
    <t>57</t>
  </si>
  <si>
    <t>R-999-01</t>
  </si>
  <si>
    <t>ochrana vchodových dveří do gastrozóny - stávající</t>
  </si>
  <si>
    <t>kpl</t>
  </si>
  <si>
    <t>94952043</t>
  </si>
  <si>
    <t>58</t>
  </si>
  <si>
    <t>R-999-011</t>
  </si>
  <si>
    <t>ochrana stávajícího zařízení</t>
  </si>
  <si>
    <t>-935484742</t>
  </si>
  <si>
    <t>997</t>
  </si>
  <si>
    <t>Přesun sutě</t>
  </si>
  <si>
    <t>59</t>
  </si>
  <si>
    <t>997013151</t>
  </si>
  <si>
    <t>Vnitrostaveništní doprava suti a vybouraných hmot pro budovy v do 6 m s omezením mechanizace</t>
  </si>
  <si>
    <t>899040094</t>
  </si>
  <si>
    <t>60</t>
  </si>
  <si>
    <t>997013501</t>
  </si>
  <si>
    <t>Odvoz suti a vybouraných hmot na skládku nebo meziskládku do 1 km se složením</t>
  </si>
  <si>
    <t>-891722099</t>
  </si>
  <si>
    <t>61</t>
  </si>
  <si>
    <t>997013509</t>
  </si>
  <si>
    <t>Příplatek k odvozu suti a vybouraných hmot na skládku ZKD 1 km přes 1 km</t>
  </si>
  <si>
    <t>2135496883</t>
  </si>
  <si>
    <t>74,054*19 'Přepočtené koeficientem množství</t>
  </si>
  <si>
    <t>62</t>
  </si>
  <si>
    <t>997013631</t>
  </si>
  <si>
    <t>Poplatek za uložení na skládce (skládkovné) stavebního odpadu směsného kód odpadu 17 09 04</t>
  </si>
  <si>
    <t>646605943</t>
  </si>
  <si>
    <t>998</t>
  </si>
  <si>
    <t>Přesun hmot</t>
  </si>
  <si>
    <t>63</t>
  </si>
  <si>
    <t>998011008</t>
  </si>
  <si>
    <t>Přesun hmot pro budovy zděné s omezením mechanizace pro budovy v do 6 m</t>
  </si>
  <si>
    <t>-1891997626</t>
  </si>
  <si>
    <t>PSV</t>
  </si>
  <si>
    <t>Práce a dodávky PSV</t>
  </si>
  <si>
    <t>711</t>
  </si>
  <si>
    <t>Izolace proti vodě, vlhkosti a plynům</t>
  </si>
  <si>
    <t>64</t>
  </si>
  <si>
    <t>711111001</t>
  </si>
  <si>
    <t>Provedení izolace proti zemní vlhkosti vodorovné za studena nátěrem penetračním</t>
  </si>
  <si>
    <t>-2075256570</t>
  </si>
  <si>
    <t>65</t>
  </si>
  <si>
    <t>11163150</t>
  </si>
  <si>
    <t>lak penetrační asfaltový</t>
  </si>
  <si>
    <t>-428145511</t>
  </si>
  <si>
    <t>166,55*0,00033 'Přepočtené koeficientem množství</t>
  </si>
  <si>
    <t>66</t>
  </si>
  <si>
    <t>711112001</t>
  </si>
  <si>
    <t>Provedení izolace proti zemní vlhkosti svislé za studena nátěrem penetračním</t>
  </si>
  <si>
    <t>-1160669279</t>
  </si>
  <si>
    <t>67</t>
  </si>
  <si>
    <t>142461903</t>
  </si>
  <si>
    <t>41,34*0,00034 'Přepočtené koeficientem množství</t>
  </si>
  <si>
    <t>68</t>
  </si>
  <si>
    <t>711141559</t>
  </si>
  <si>
    <t>Provedení izolace proti zemní vlhkosti pásy přitavením vodorovné NAIP</t>
  </si>
  <si>
    <t>-616196706</t>
  </si>
  <si>
    <t>69</t>
  </si>
  <si>
    <t>62853004</t>
  </si>
  <si>
    <t>pás asfaltový natavitelný modifikovaný SBS s vložkou ze skleněné tkaniny a spalitelnou PE fólií nebo jemnozrnným minerálním posypem na horním povrchu tl 4,0mm</t>
  </si>
  <si>
    <t>1265530148</t>
  </si>
  <si>
    <t>166,55*1,1655 'Přepočtené koeficientem množství</t>
  </si>
  <si>
    <t>70</t>
  </si>
  <si>
    <t>711142559</t>
  </si>
  <si>
    <t>Provedení izolace proti zemní vlhkosti pásy přitavením svislé NAIP</t>
  </si>
  <si>
    <t>1630367602</t>
  </si>
  <si>
    <t>71</t>
  </si>
  <si>
    <t>-1861207127</t>
  </si>
  <si>
    <t>41,34*1,221 'Přepočtené koeficientem množství</t>
  </si>
  <si>
    <t>72</t>
  </si>
  <si>
    <t>998711201</t>
  </si>
  <si>
    <t>Přesun hmot procentní pro izolace proti vodě, vlhkosti a plynům v objektech v do 6 m</t>
  </si>
  <si>
    <t>%</t>
  </si>
  <si>
    <t>-1879695081</t>
  </si>
  <si>
    <t>766</t>
  </si>
  <si>
    <t>Konstrukce truhlářské</t>
  </si>
  <si>
    <t>73</t>
  </si>
  <si>
    <t>766660411</t>
  </si>
  <si>
    <t>Montáž vchodových dveří včetně rámu jednokřídlových bez nadsvětlíku do zdiva</t>
  </si>
  <si>
    <t>-980253634</t>
  </si>
  <si>
    <t>"O12"1</t>
  </si>
  <si>
    <t>74</t>
  </si>
  <si>
    <t>R-766-O12</t>
  </si>
  <si>
    <t>plastové dveře 800/1970 plné RC1, rámová bezp. zárubeń, betp. vícebodový zámek, klika stříbrná U=1,70W/m2K, barva ořech tmavý/bílá</t>
  </si>
  <si>
    <t>-1156744855</t>
  </si>
  <si>
    <t>75</t>
  </si>
  <si>
    <t>998766201</t>
  </si>
  <si>
    <t>Přesun hmot procentní pro kce truhlářské v objektech v do 6 m</t>
  </si>
  <si>
    <t>2135818548</t>
  </si>
  <si>
    <t>771</t>
  </si>
  <si>
    <t>Podlahy z dlaždic</t>
  </si>
  <si>
    <t>76</t>
  </si>
  <si>
    <t>771111011</t>
  </si>
  <si>
    <t>Vysátí podkladu před pokládkou dlažby</t>
  </si>
  <si>
    <t>1941230445</t>
  </si>
  <si>
    <t>"podle výkresu D.1.1.2, D.1.1.17"</t>
  </si>
  <si>
    <t>"1.03"9,04</t>
  </si>
  <si>
    <t>"1.13"2,9</t>
  </si>
  <si>
    <t>77</t>
  </si>
  <si>
    <t>771121011</t>
  </si>
  <si>
    <t>Nátěr penetrační na podlahu</t>
  </si>
  <si>
    <t>1124436436</t>
  </si>
  <si>
    <t>78</t>
  </si>
  <si>
    <t>771151016</t>
  </si>
  <si>
    <t>Samonivelační stěrka podlah pevnosti 20 MPa tl přes 12 do 15 mm</t>
  </si>
  <si>
    <t>1391653139</t>
  </si>
  <si>
    <t>79</t>
  </si>
  <si>
    <t>771473810</t>
  </si>
  <si>
    <t>Demontáž soklíků z dlaždic keramických lepených rovných</t>
  </si>
  <si>
    <t>1935240909</t>
  </si>
  <si>
    <t>"1.02"(4,35+4,55)*2</t>
  </si>
  <si>
    <t>80</t>
  </si>
  <si>
    <t>771474113</t>
  </si>
  <si>
    <t>Montáž soklů z dlaždic keramických rovných lepených cementovým flexibilním lepidlem v přes 90 do 120 mm</t>
  </si>
  <si>
    <t>-162525186</t>
  </si>
  <si>
    <t>"1.06a"(1,75+2,35)*2</t>
  </si>
  <si>
    <t>"1.06b"(1,725+2,35)*2</t>
  </si>
  <si>
    <t>"1.10"(1,4+4,75)*2</t>
  </si>
  <si>
    <t>81</t>
  </si>
  <si>
    <t>59761184</t>
  </si>
  <si>
    <t>sokl keramický mrazuvzdorný povrch hladký/matný tl do 10mm výšky přes 65 do 90mm</t>
  </si>
  <si>
    <t>462685868</t>
  </si>
  <si>
    <t>117,15*1,1 'Přepočtené koeficientem množství</t>
  </si>
  <si>
    <t>82</t>
  </si>
  <si>
    <t>771574154</t>
  </si>
  <si>
    <t>Montáž podlah keramických hladkých lepených cementovým flexibilním lepidlem přes 4 do 6 ks/m2</t>
  </si>
  <si>
    <t>2024320342</t>
  </si>
  <si>
    <t>"1.15 "63,32</t>
  </si>
  <si>
    <t>83</t>
  </si>
  <si>
    <t>59761129</t>
  </si>
  <si>
    <t>dlažba keramická slinutá nemrazuvzdorná R9/A povrch reliéfní/matný tl do 10mm přes 4 do 6ks/m2</t>
  </si>
  <si>
    <t>-1927932068</t>
  </si>
  <si>
    <t>151,79*1,15 'Přepočtené koeficientem množství</t>
  </si>
  <si>
    <t>84</t>
  </si>
  <si>
    <t>771591112</t>
  </si>
  <si>
    <t>Izolace pod dlažbu nátěrem nebo stěrkou ve dvou vrstvách</t>
  </si>
  <si>
    <t>-1592418819</t>
  </si>
  <si>
    <t>"podlaha P2"</t>
  </si>
  <si>
    <t>"1.08"5,95+(1,75+3,45)*2*0,3</t>
  </si>
  <si>
    <t>85</t>
  </si>
  <si>
    <t>771591115</t>
  </si>
  <si>
    <t>Podlahy spárování silikonem</t>
  </si>
  <si>
    <t>178086811</t>
  </si>
  <si>
    <t>86</t>
  </si>
  <si>
    <t>771591241</t>
  </si>
  <si>
    <t>Izolace těsnícími pásy vnitřní kout</t>
  </si>
  <si>
    <t>-1548348038</t>
  </si>
  <si>
    <t>"1.02"4</t>
  </si>
  <si>
    <t>"1.04"5</t>
  </si>
  <si>
    <t>"1.08"6</t>
  </si>
  <si>
    <t>"1.09"4</t>
  </si>
  <si>
    <t>"1.10"1</t>
  </si>
  <si>
    <t>"1.11"4</t>
  </si>
  <si>
    <t>"1.12"4</t>
  </si>
  <si>
    <t>87</t>
  </si>
  <si>
    <t>771591242</t>
  </si>
  <si>
    <t>Izolace těsnícími pásy vnější roh</t>
  </si>
  <si>
    <t>1361442884</t>
  </si>
  <si>
    <t>"1.08"2</t>
  </si>
  <si>
    <t>88</t>
  </si>
  <si>
    <t>771591264</t>
  </si>
  <si>
    <t>Izolace těsnícími pásy mezi podlahou a stěnou</t>
  </si>
  <si>
    <t>-1816252901</t>
  </si>
  <si>
    <t>"1.03"1,4</t>
  </si>
  <si>
    <t>"1.08"(1,75+3,45)*2+(0,5*2+0,3)</t>
  </si>
  <si>
    <t>"1.10"2,15</t>
  </si>
  <si>
    <t>89</t>
  </si>
  <si>
    <t>771592011</t>
  </si>
  <si>
    <t>Čištění vnitřních ploch podlah nebo schodišť po položení dlažby chemickými prostředky</t>
  </si>
  <si>
    <t>-565604724</t>
  </si>
  <si>
    <t>90</t>
  </si>
  <si>
    <t>998771201</t>
  </si>
  <si>
    <t>Přesun hmot procentní pro podlahy z dlaždic v objektech v do 6 m</t>
  </si>
  <si>
    <t>1987777887</t>
  </si>
  <si>
    <t>775</t>
  </si>
  <si>
    <t>Podlahy skládané</t>
  </si>
  <si>
    <t>91</t>
  </si>
  <si>
    <t>775111311</t>
  </si>
  <si>
    <t>Vysátí podkladu skládaných podlah</t>
  </si>
  <si>
    <t>-675245775</t>
  </si>
  <si>
    <t>"podlaha P3"</t>
  </si>
  <si>
    <t>92</t>
  </si>
  <si>
    <t>775121111</t>
  </si>
  <si>
    <t>Vodou ředitelná penetrace savého podkladu skládaných podlah</t>
  </si>
  <si>
    <t>-447721550</t>
  </si>
  <si>
    <t>93</t>
  </si>
  <si>
    <t>775141114</t>
  </si>
  <si>
    <t>Stěrka podlahová nivelační pro vyrovnání podkladu skládaných podlah pevnosti 20 MPa tl přes 8 do 10 mm</t>
  </si>
  <si>
    <t>-1703333172</t>
  </si>
  <si>
    <t>"1.14"14,01*2</t>
  </si>
  <si>
    <t>94</t>
  </si>
  <si>
    <t>775411810</t>
  </si>
  <si>
    <t>Demontáž soklíků nebo lišt dřevěných přibíjených do suti</t>
  </si>
  <si>
    <t>1639378755</t>
  </si>
  <si>
    <t>95</t>
  </si>
  <si>
    <t>775413401</t>
  </si>
  <si>
    <t>Montáž podlahové lišty obvodové lepené</t>
  </si>
  <si>
    <t>1170662463</t>
  </si>
  <si>
    <t>96</t>
  </si>
  <si>
    <t>28411009</t>
  </si>
  <si>
    <t>lišta soklová PVC 18x80mm</t>
  </si>
  <si>
    <t>-1780378426</t>
  </si>
  <si>
    <t>15,4*1,08 'Přepočtené koeficientem množství</t>
  </si>
  <si>
    <t>97</t>
  </si>
  <si>
    <t>775429124</t>
  </si>
  <si>
    <t>Montáž podlahové lišty přechodové připevněné zaklapnutím</t>
  </si>
  <si>
    <t>-383288544</t>
  </si>
  <si>
    <t>"1.14-1.15"1,45</t>
  </si>
  <si>
    <t>98</t>
  </si>
  <si>
    <t>55343118</t>
  </si>
  <si>
    <t>profil přechodový Al narážecí 40mm bronz</t>
  </si>
  <si>
    <t>-1403411681</t>
  </si>
  <si>
    <t>1,45*1,08 'Přepočtené koeficientem množství</t>
  </si>
  <si>
    <t>99</t>
  </si>
  <si>
    <t>775541161</t>
  </si>
  <si>
    <t>Montáž podlah plovoucích ze zaklapávacích vinylových lamel</t>
  </si>
  <si>
    <t>1139062278</t>
  </si>
  <si>
    <t>100</t>
  </si>
  <si>
    <t>28412007</t>
  </si>
  <si>
    <t>dílec vinylový heterogenní plovoucí na P+D úprava PUR dřevovláknitá podložka, třída zátěže 23/32, hořlavost Bfl-s1, nášlapná vrstva 0,30mm tl 8,2mm</t>
  </si>
  <si>
    <t>-905963486</t>
  </si>
  <si>
    <t>14,01*1,08 'Přepočtené koeficientem množství</t>
  </si>
  <si>
    <t>101</t>
  </si>
  <si>
    <t>775541821</t>
  </si>
  <si>
    <t>Demontáž podlah plovoucích zaklapávacích do suti</t>
  </si>
  <si>
    <t>-293644039</t>
  </si>
  <si>
    <t>102</t>
  </si>
  <si>
    <t>775591191</t>
  </si>
  <si>
    <t>Montáž podložky vyrovnávací a tlumící pro plovoucí podlahy</t>
  </si>
  <si>
    <t>2021814324</t>
  </si>
  <si>
    <t>103</t>
  </si>
  <si>
    <t>61155350</t>
  </si>
  <si>
    <t>podložka izolační z pěnového PE 2mm</t>
  </si>
  <si>
    <t>1646415904</t>
  </si>
  <si>
    <t>104</t>
  </si>
  <si>
    <t>998775201</t>
  </si>
  <si>
    <t>Přesun hmot procentní pro podlahy skládané v objektech v do 6 m</t>
  </si>
  <si>
    <t>1677493072</t>
  </si>
  <si>
    <t>781</t>
  </si>
  <si>
    <t>Dokončovací práce - obklady</t>
  </si>
  <si>
    <t>105</t>
  </si>
  <si>
    <t>781121011</t>
  </si>
  <si>
    <t>Nátěr penetrační na stěnu</t>
  </si>
  <si>
    <t>-781839080</t>
  </si>
  <si>
    <t>"1.02"(1,4+3,4)*2*2,0-0,8*2,0</t>
  </si>
  <si>
    <t>"1.03"1,4*1,6</t>
  </si>
  <si>
    <t>"1.04"(2,95+1,9)*2*2,0-0,6*2,0</t>
  </si>
  <si>
    <t>"1.08"(1,75+3,45)*2*1,7-(0,7*1,7+0,8*1,7)+(0,5*2+0,3)*1,7</t>
  </si>
  <si>
    <t>"1.09"(1,75+1,2)*2*1,5-0,7*1,5</t>
  </si>
  <si>
    <t>"1.10"2,15*1,7</t>
  </si>
  <si>
    <t>"1.11"(1,35+1,2)*2*1,7-0,7*1,7</t>
  </si>
  <si>
    <t>"1.12"(1,35+1,2)*2*1,7-0,7*1,7</t>
  </si>
  <si>
    <t>obkl</t>
  </si>
  <si>
    <t>106</t>
  </si>
  <si>
    <t>781131112</t>
  </si>
  <si>
    <t>Izolace pod obklad nátěrem nebo stěrkou ve dvou vrstvách</t>
  </si>
  <si>
    <t>1170197189</t>
  </si>
  <si>
    <t>107</t>
  </si>
  <si>
    <t>781474154</t>
  </si>
  <si>
    <t>Montáž obkladů keramických hladkých lepených cementovým flexibilním lepidlem přes 4 do 6 ks/m2</t>
  </si>
  <si>
    <t>1325402383</t>
  </si>
  <si>
    <t>obklad</t>
  </si>
  <si>
    <t>108</t>
  </si>
  <si>
    <t>59761717</t>
  </si>
  <si>
    <t>obklad keramický nemrazuvzdorný povrch hladký/matný tl do 10mm přes 4 do 6ks/m2</t>
  </si>
  <si>
    <t>736393429</t>
  </si>
  <si>
    <t>81,795*1,15 'Přepočtené koeficientem množství</t>
  </si>
  <si>
    <t>109</t>
  </si>
  <si>
    <t>781492211</t>
  </si>
  <si>
    <t>Montáž profilů rohových lepených flexibilním cementovým lepidlem</t>
  </si>
  <si>
    <t>1586793923</t>
  </si>
  <si>
    <t>"1.02"(0,8+2,0*2)</t>
  </si>
  <si>
    <t>"1,03"1,6</t>
  </si>
  <si>
    <t>"1.04"2,0*3+(0,6+2,0*2)</t>
  </si>
  <si>
    <t>"1.08"1,7*4+(0,7+1,7*2)+(1,0+1,7*2)</t>
  </si>
  <si>
    <t>"1.09"(0,7+2,0*2)</t>
  </si>
  <si>
    <t>"1.10"(1,7)</t>
  </si>
  <si>
    <t>"1.11"1,7*2</t>
  </si>
  <si>
    <t>"1.12"(1,7*2)</t>
  </si>
  <si>
    <t>110</t>
  </si>
  <si>
    <t>781492251</t>
  </si>
  <si>
    <t>Montáž profilů ukončovacích lepených flexibilním cementovým lepidlem</t>
  </si>
  <si>
    <t>-1515590498</t>
  </si>
  <si>
    <t>"1.08"(1,75+3,45)*2+(0,5*2+0,3)*1,7</t>
  </si>
  <si>
    <t>111</t>
  </si>
  <si>
    <t>28342003</t>
  </si>
  <si>
    <t>lišta ukončovací z PVC 10mm</t>
  </si>
  <si>
    <t>-1932495241</t>
  </si>
  <si>
    <t>97,06*1,05 'Přepočtené koeficientem množství</t>
  </si>
  <si>
    <t>112</t>
  </si>
  <si>
    <t>781495115</t>
  </si>
  <si>
    <t>Spárování vnitřních obkladů silikonem</t>
  </si>
  <si>
    <t>254190386</t>
  </si>
  <si>
    <t>"1.02"2,0*4</t>
  </si>
  <si>
    <t>"1.03"1,6</t>
  </si>
  <si>
    <t>"1.04"2,0*7</t>
  </si>
  <si>
    <t>"1.08"1,7*6</t>
  </si>
  <si>
    <t>"1.09"1,5*4</t>
  </si>
  <si>
    <t>"1.10"1,7*1</t>
  </si>
  <si>
    <t>"1.11"1,7*4</t>
  </si>
  <si>
    <t>"1.12"1,7*4</t>
  </si>
  <si>
    <t>113</t>
  </si>
  <si>
    <t>781495211</t>
  </si>
  <si>
    <t>Čištění vnitřních ploch stěn po provedení obkladu chemickými prostředky</t>
  </si>
  <si>
    <t>1179865965</t>
  </si>
  <si>
    <t>114</t>
  </si>
  <si>
    <t>781674113</t>
  </si>
  <si>
    <t>Montáž keramických obkladů parapetů š přes 150 do 200 mm lepených flexibilním lepidlem</t>
  </si>
  <si>
    <t>-2053156252</t>
  </si>
  <si>
    <t>"O01"1,2*3</t>
  </si>
  <si>
    <t>"O04"2,9*2</t>
  </si>
  <si>
    <t>"O06"1,45*2</t>
  </si>
  <si>
    <t>"O07"1,3*1</t>
  </si>
  <si>
    <t>"O08"0,6*1</t>
  </si>
  <si>
    <t>"O10"0,6*1</t>
  </si>
  <si>
    <t>"1.04"0,8</t>
  </si>
  <si>
    <t>115</t>
  </si>
  <si>
    <t>645322482</t>
  </si>
  <si>
    <t>15,6*0,22 'Přepočtené koeficientem množství</t>
  </si>
  <si>
    <t>116</t>
  </si>
  <si>
    <t>998781201</t>
  </si>
  <si>
    <t>Přesun hmot procentní pro obklady keramické v objektech v do 6 m</t>
  </si>
  <si>
    <t>191799607</t>
  </si>
  <si>
    <t>783</t>
  </si>
  <si>
    <t>Dokončovací práce - nátěry</t>
  </si>
  <si>
    <t>117</t>
  </si>
  <si>
    <t>783801501</t>
  </si>
  <si>
    <t>Omytí omítek před provedením nátěru</t>
  </si>
  <si>
    <t>1228171905</t>
  </si>
  <si>
    <t>"po zazděných oknech"1,2*1,6*2</t>
  </si>
  <si>
    <t>118</t>
  </si>
  <si>
    <t>783823135</t>
  </si>
  <si>
    <t>Penetrační silikonový nátěr hladkých, tenkovrstvých zrnitých nebo štukových omítek</t>
  </si>
  <si>
    <t>-1417681934</t>
  </si>
  <si>
    <t>119</t>
  </si>
  <si>
    <t>783827425</t>
  </si>
  <si>
    <t>Krycí dvojnásobný silikonový nátěr omítek stupně členitosti 1 a 2</t>
  </si>
  <si>
    <t>1292620775</t>
  </si>
  <si>
    <t>784</t>
  </si>
  <si>
    <t>Dokončovací práce - malby a tapety</t>
  </si>
  <si>
    <t>120</t>
  </si>
  <si>
    <t>784181101</t>
  </si>
  <si>
    <t>Základní akrylátová jednonásobná bezbarvá penetrace podkladu v místnostech v do 3,80 m</t>
  </si>
  <si>
    <t>1451515862</t>
  </si>
  <si>
    <t>121</t>
  </si>
  <si>
    <t>784221101</t>
  </si>
  <si>
    <t>Dvojnásobné bílé malby ze směsí za sucha dobře otěruvzdorných v místnostech do 3,80 m</t>
  </si>
  <si>
    <t>1317950119</t>
  </si>
  <si>
    <t>HZS</t>
  </si>
  <si>
    <t>Hodinové zúčtovací sazby</t>
  </si>
  <si>
    <t>122</t>
  </si>
  <si>
    <t>HZS1301</t>
  </si>
  <si>
    <t>Hodinová zúčtovací sazba zedník</t>
  </si>
  <si>
    <t>hod</t>
  </si>
  <si>
    <t>512</t>
  </si>
  <si>
    <t>-1403938436</t>
  </si>
  <si>
    <t>"podle technické zprávy - opravy stávajícího zdiva"</t>
  </si>
  <si>
    <t>"odhad"</t>
  </si>
  <si>
    <t>2*8*5</t>
  </si>
  <si>
    <t>123</t>
  </si>
  <si>
    <t>HZS2491</t>
  </si>
  <si>
    <t>Hodinová zúčtovací sazba dělník zednických výpomocí</t>
  </si>
  <si>
    <t>-1407185450</t>
  </si>
  <si>
    <t>"demontáže stávajích zařizovacích předmětů ZTI, elektro, fixní vybavení"</t>
  </si>
  <si>
    <t>5*10*3</t>
  </si>
  <si>
    <t>124</t>
  </si>
  <si>
    <t>HZS2492</t>
  </si>
  <si>
    <t>Hodinová zúčtovací sazba pomocný dělník PSV</t>
  </si>
  <si>
    <t>-1723004555</t>
  </si>
  <si>
    <t>"přípomoce pro řemesla - sekání apod"</t>
  </si>
  <si>
    <t>02 - zdravotní technika</t>
  </si>
  <si>
    <t xml:space="preserve">    4 - Vodorovné konstrukce</t>
  </si>
  <si>
    <t xml:space="preserve">    8 - Trubní vedení</t>
  </si>
  <si>
    <t xml:space="preserve">    721 - Zdravotechnika - vnitřní kanalizace</t>
  </si>
  <si>
    <t xml:space="preserve">    722 - Zdravotechnika - vnitřní vodovod</t>
  </si>
  <si>
    <t xml:space="preserve">    724 - Zdravotechnika - strojní vybavení</t>
  </si>
  <si>
    <t xml:space="preserve">    725 - Zdravotechnika - zařizovací předměty</t>
  </si>
  <si>
    <t>VRN - Vedlejší rozpočtové náklady</t>
  </si>
  <si>
    <t xml:space="preserve">    VRN1 - Průzkumné, geodetické a projektové práce</t>
  </si>
  <si>
    <t>115101201</t>
  </si>
  <si>
    <t>Čerpání vody na dopravní výšku do 10 m průměrný přítok do 500 l/min</t>
  </si>
  <si>
    <t>-1637467973</t>
  </si>
  <si>
    <t>115101301</t>
  </si>
  <si>
    <t>Pohotovost čerpací soupravy pro dopravní výšku do 10 m přítok do 500 l/min</t>
  </si>
  <si>
    <t>den</t>
  </si>
  <si>
    <t>-1511267883</t>
  </si>
  <si>
    <t>131251202</t>
  </si>
  <si>
    <t>Hloubení jam zapažených v hornině třídy těžitelnosti I skupiny 3 objem do 50 m3 strojně</t>
  </si>
  <si>
    <t>-378836923</t>
  </si>
  <si>
    <t>4,5*2,1*2,52</t>
  </si>
  <si>
    <t>132251102</t>
  </si>
  <si>
    <t>Hloubení rýh nezapažených š do 800 mm v hornině třídy těžitelnosti I skupiny 3 objem do 50 m3 strojně</t>
  </si>
  <si>
    <t>1985440428</t>
  </si>
  <si>
    <t>0,8*0,9*43</t>
  </si>
  <si>
    <t>151101102</t>
  </si>
  <si>
    <t>Zřízení příložného pažení a rozepření stěn rýh hl přes 2 do 4 m</t>
  </si>
  <si>
    <t>1058582094</t>
  </si>
  <si>
    <t>4,5*2,52*2+2,1*2,52*2</t>
  </si>
  <si>
    <t>151101112</t>
  </si>
  <si>
    <t>Odstranění příložného pažení a rozepření stěn rýh hl přes 2 do 4 m</t>
  </si>
  <si>
    <t>1952144857</t>
  </si>
  <si>
    <t>162351103</t>
  </si>
  <si>
    <t>Vodorovné přemístění přes 50 do 500 m výkopku/sypaniny z horniny třídy těžitelnosti I skupiny 1 až 3</t>
  </si>
  <si>
    <t>-635657394</t>
  </si>
  <si>
    <t xml:space="preserve">"obsyp potrubí" 13,76+"žumpa"15,44+"podsypy"4,93  </t>
  </si>
  <si>
    <t>171201231</t>
  </si>
  <si>
    <t>Poplatek za uložení zeminy a kamení na recyklační skládce (skládkovné) kód odpadu 17 05 04</t>
  </si>
  <si>
    <t>-1690877444</t>
  </si>
  <si>
    <t>34,130*2</t>
  </si>
  <si>
    <t>174151101</t>
  </si>
  <si>
    <t>Zásyp jam, šachet rýh nebo kolem objektů sypaninou se zhutněním</t>
  </si>
  <si>
    <t>466694474</t>
  </si>
  <si>
    <t>"výkop-odvoz"23,814+30,96-34,130</t>
  </si>
  <si>
    <t>175151101</t>
  </si>
  <si>
    <t>Obsypání potrubí strojně sypaninou bez prohození, uloženou do 3 m</t>
  </si>
  <si>
    <t>-258079314</t>
  </si>
  <si>
    <t>"kanalizace" 0,4*0,8*43</t>
  </si>
  <si>
    <t>58331200.R01</t>
  </si>
  <si>
    <t>štěrkopísek netříděný zásypový</t>
  </si>
  <si>
    <t>-531280468</t>
  </si>
  <si>
    <t>13,76*2 "Přepočtené koeficientem množství</t>
  </si>
  <si>
    <t>382411.R01</t>
  </si>
  <si>
    <t>D+M Zemní nádrž betonová 4,3x1,9x1,89 (typ J112), pojezdová do 40 t, kónus 1000, poklop D400 DN600 litinovo-betonový, vývrt s těsněním DN160</t>
  </si>
  <si>
    <t>286602089</t>
  </si>
  <si>
    <t>382411.R02</t>
  </si>
  <si>
    <t>Příplatek za osazení ŽB nádrže v úzkých prostorech</t>
  </si>
  <si>
    <t>560063600</t>
  </si>
  <si>
    <t>Vodorovné konstrukce</t>
  </si>
  <si>
    <t>451572111</t>
  </si>
  <si>
    <t>Lože pod potrubí otevřený výkop z kameniva drobného těženého</t>
  </si>
  <si>
    <t>2006260589</t>
  </si>
  <si>
    <t>"jímka" 4,5*2,1*0,2</t>
  </si>
  <si>
    <t>"potrubí" 0,8*0,1*43</t>
  </si>
  <si>
    <t>Trubní vedení</t>
  </si>
  <si>
    <t>899722112</t>
  </si>
  <si>
    <t>Krytí potrubí z plastů výstražnou fólií z PVC 25 cm</t>
  </si>
  <si>
    <t>2135306746</t>
  </si>
  <si>
    <t>721</t>
  </si>
  <si>
    <t>Zdravotechnika - vnitřní kanalizace</t>
  </si>
  <si>
    <t>721173401</t>
  </si>
  <si>
    <t>Potrubí kanalizační z PVC SN 4 svodné DN 110</t>
  </si>
  <si>
    <t>706956538</t>
  </si>
  <si>
    <t>721173402</t>
  </si>
  <si>
    <t>Potrubí kanalizační z PVC SN 4 svodné DN 125</t>
  </si>
  <si>
    <t>-394938865</t>
  </si>
  <si>
    <t>12+17</t>
  </si>
  <si>
    <t>721173403</t>
  </si>
  <si>
    <t>Potrubí kanalizační z PVC SN 4 svodné DN 160</t>
  </si>
  <si>
    <t>961702715</t>
  </si>
  <si>
    <t>22+4+5</t>
  </si>
  <si>
    <t>721174025</t>
  </si>
  <si>
    <t>Potrubí kanalizační z PP odpadní DN 110</t>
  </si>
  <si>
    <t>2142004285</t>
  </si>
  <si>
    <t>721174042</t>
  </si>
  <si>
    <t>Potrubí kanalizační z PP připojovací DN 40</t>
  </si>
  <si>
    <t>-1371114485</t>
  </si>
  <si>
    <t>721174043</t>
  </si>
  <si>
    <t>Potrubí kanalizační z PP připojovací DN 50</t>
  </si>
  <si>
    <t>1346931796</t>
  </si>
  <si>
    <t>721174045</t>
  </si>
  <si>
    <t>Potrubí kanalizační z PP připojovací DN 110</t>
  </si>
  <si>
    <t>1681300015</t>
  </si>
  <si>
    <t>721194103</t>
  </si>
  <si>
    <t>Vyvedení a upevnění odpadních výpustek DN 32</t>
  </si>
  <si>
    <t>-540977993</t>
  </si>
  <si>
    <t>721194104</t>
  </si>
  <si>
    <t>Vyvedení a upevnění odpadních výpustek DN 40</t>
  </si>
  <si>
    <t>-1059824988</t>
  </si>
  <si>
    <t>721194105</t>
  </si>
  <si>
    <t>Vyvedení a upevnění odpadních výpustek DN 50</t>
  </si>
  <si>
    <t>1289713902</t>
  </si>
  <si>
    <t>2+1+2</t>
  </si>
  <si>
    <t>721194109</t>
  </si>
  <si>
    <t>Vyvedení a upevnění odpadních výpustek DN 110</t>
  </si>
  <si>
    <t>1227332451</t>
  </si>
  <si>
    <t>3+2</t>
  </si>
  <si>
    <t>721211401</t>
  </si>
  <si>
    <t>Vpusť podlahová s vodorovným odtokem DN 40/50</t>
  </si>
  <si>
    <t>-1076398016</t>
  </si>
  <si>
    <t>721211422</t>
  </si>
  <si>
    <t>Vpusť podlahová se svislým odtokem DN 50/75/110 mřížka nerez 138x138</t>
  </si>
  <si>
    <t>-997980142</t>
  </si>
  <si>
    <t>721242105</t>
  </si>
  <si>
    <t>Lapač střešních splavenin z PP se zápachovou klapkou a lapacím košem DN 110</t>
  </si>
  <si>
    <t>1174921989</t>
  </si>
  <si>
    <t>721273153</t>
  </si>
  <si>
    <t>Hlavice ventilační polypropylen PP DN 110</t>
  </si>
  <si>
    <t>532847540</t>
  </si>
  <si>
    <t>721290111</t>
  </si>
  <si>
    <t>Zkouška těsnosti potrubí kanalizace vodou DN do 125</t>
  </si>
  <si>
    <t>2068832707</t>
  </si>
  <si>
    <t>12+12+17+10+12+4+8</t>
  </si>
  <si>
    <t>721290112</t>
  </si>
  <si>
    <t>Zkouška těsnosti potrubí kanalizace vodou DN 150/DN 200</t>
  </si>
  <si>
    <t>350851128</t>
  </si>
  <si>
    <t>998721201</t>
  </si>
  <si>
    <t>Přesun hmot procentní pro vnitřní kanalizace v objektech v do 6 m</t>
  </si>
  <si>
    <t>-620636975</t>
  </si>
  <si>
    <t>RZU 32</t>
  </si>
  <si>
    <t>Vtok (nálevka) DN32 se zápachovou uzávěrkou a kuličkou pro suchý stav</t>
  </si>
  <si>
    <t>-732524419</t>
  </si>
  <si>
    <t>722</t>
  </si>
  <si>
    <t>Zdravotechnika - vnitřní vodovod</t>
  </si>
  <si>
    <t>722130232</t>
  </si>
  <si>
    <t>Potrubí vodovodní ocelové závitové pozinkované svařované běžné DN 20</t>
  </si>
  <si>
    <t>-448414653</t>
  </si>
  <si>
    <t>722174022</t>
  </si>
  <si>
    <t>Potrubí vodovodní plastové PPR svar polyfúze PN 20 D 20x3,4 mm</t>
  </si>
  <si>
    <t>-30921462</t>
  </si>
  <si>
    <t>25+18</t>
  </si>
  <si>
    <t>722174023</t>
  </si>
  <si>
    <t>Potrubí vodovodní plastové PPR svar polyfúze PN 20 D 25x4,2 mm</t>
  </si>
  <si>
    <t>-1993587327</t>
  </si>
  <si>
    <t>20+15</t>
  </si>
  <si>
    <t>722174024</t>
  </si>
  <si>
    <t>Potrubí vodovodní plastové PPR svar polyfúze PN 20 D 32x5,4 mm</t>
  </si>
  <si>
    <t>699890794</t>
  </si>
  <si>
    <t>10+10</t>
  </si>
  <si>
    <t>722174025</t>
  </si>
  <si>
    <t>Potrubí vodovodní plastové PPR svar polyfúze PN 20 D 40x6,7 mm</t>
  </si>
  <si>
    <t>-1209039857</t>
  </si>
  <si>
    <t>12+7</t>
  </si>
  <si>
    <t>722181231</t>
  </si>
  <si>
    <t>Ochrana vodovodního potrubí přilepenými termoizolačními trubicemi z PE tl přes 9 do 13 mm DN do 22 mm</t>
  </si>
  <si>
    <t>-1798234941</t>
  </si>
  <si>
    <t>722181232</t>
  </si>
  <si>
    <t>Ochrana vodovodního potrubí přilepenými termoizolačními trubicemi z PE tl přes 9 do 13 mm DN přes 22 do 45 mm</t>
  </si>
  <si>
    <t>-1469909325</t>
  </si>
  <si>
    <t>20+10+12</t>
  </si>
  <si>
    <t>722181241</t>
  </si>
  <si>
    <t>Ochrana vodovodního potrubí přilepenými termoizolačními trubicemi z PE tl přes 13 do 20 mm DN do 22 mm</t>
  </si>
  <si>
    <t>1113580871</t>
  </si>
  <si>
    <t>722181242</t>
  </si>
  <si>
    <t>Ochrana vodovodního potrubí přilepenými termoizolačními trubicemi z PE tl přes 13 do 20 mm DN přes 22 do 45 mm</t>
  </si>
  <si>
    <t>17941507</t>
  </si>
  <si>
    <t>15+10+7</t>
  </si>
  <si>
    <t>722182014</t>
  </si>
  <si>
    <t>Podpůrný žlab pro potrubí D 40</t>
  </si>
  <si>
    <t>-1433829028</t>
  </si>
  <si>
    <t>722190401</t>
  </si>
  <si>
    <t>Vyvedení a upevnění výpustku DN do 25</t>
  </si>
  <si>
    <t>-614537403</t>
  </si>
  <si>
    <t>8+3+8+10+4+2</t>
  </si>
  <si>
    <t>722220152</t>
  </si>
  <si>
    <t>Nástěnka závitová plastová PPR PN 20 DN 20 x G 1/2"</t>
  </si>
  <si>
    <t>-201950300</t>
  </si>
  <si>
    <t>3+8+10+4+2</t>
  </si>
  <si>
    <t>722220232</t>
  </si>
  <si>
    <t>Přechodka dGK PPR PN 20 D 25 x G 3/4" s kovovým vnitřním závitem</t>
  </si>
  <si>
    <t>142987062</t>
  </si>
  <si>
    <t>722220234</t>
  </si>
  <si>
    <t>Přechodka dGK PPR PN 20 D 40 x G 5/4" s kovovým vnitřním závitem</t>
  </si>
  <si>
    <t>1978772030</t>
  </si>
  <si>
    <t>722224115</t>
  </si>
  <si>
    <t>Kohout plnicí nebo vypouštěcí G 1/2" PN 10 s jedním závitem</t>
  </si>
  <si>
    <t>-1317109588</t>
  </si>
  <si>
    <t>722231073</t>
  </si>
  <si>
    <t>Ventil zpětný mosazný G 3/4" PN 10 do 110°C se dvěma závity</t>
  </si>
  <si>
    <t>-1928874014</t>
  </si>
  <si>
    <t>722231075</t>
  </si>
  <si>
    <t>Ventil zpětný mosazný G 5/4" PN 10 do 110°C se dvěma závity</t>
  </si>
  <si>
    <t>-2033937592</t>
  </si>
  <si>
    <t>722231222</t>
  </si>
  <si>
    <t>Ventil pojistný mosazný G 3/4" PN 6 do 100°C k bojleru s vnitřním x vnějším závitem</t>
  </si>
  <si>
    <t>381105302</t>
  </si>
  <si>
    <t>722232123</t>
  </si>
  <si>
    <t>Kohout kulový přímý G 3/4" PN 42 do 185°C plnoprůtokový vnitřní závit</t>
  </si>
  <si>
    <t>1050307444</t>
  </si>
  <si>
    <t>722232125</t>
  </si>
  <si>
    <t>Kohout kulový přímý G 5/4" PN 42 do 185°C plnoprůtokový vnitřní závit</t>
  </si>
  <si>
    <t>-1450465450</t>
  </si>
  <si>
    <t>722234266</t>
  </si>
  <si>
    <t>Filtr mosazný G 5/4" PN 20 do 80°C s 2x vnitřním závitem</t>
  </si>
  <si>
    <t>-771624039</t>
  </si>
  <si>
    <t>998722201</t>
  </si>
  <si>
    <t>Přesun hmot procentní pro vnitřní vodovod v objektech v do 6 m</t>
  </si>
  <si>
    <t>1848066237</t>
  </si>
  <si>
    <t>724</t>
  </si>
  <si>
    <t>Zdravotechnika - strojní vybavení</t>
  </si>
  <si>
    <t>724234.r01</t>
  </si>
  <si>
    <t>nádoba tlaková objemu 12 l s pryžovým vakem vertikálním pro pitnou vodu</t>
  </si>
  <si>
    <t>soubor</t>
  </si>
  <si>
    <t>-903944388</t>
  </si>
  <si>
    <t>998724201</t>
  </si>
  <si>
    <t>Přesun hmot procentní pro strojní vybavení v objektech v do 6 m</t>
  </si>
  <si>
    <t>447990626</t>
  </si>
  <si>
    <t>55128136</t>
  </si>
  <si>
    <t>teploměr s jímkou DN10 0°-80°C 3/8"</t>
  </si>
  <si>
    <t>329160334</t>
  </si>
  <si>
    <t>725</t>
  </si>
  <si>
    <t>Zdravotechnika - zařizovací předměty</t>
  </si>
  <si>
    <t>725110814</t>
  </si>
  <si>
    <t>Demontáž klozetu Kombi</t>
  </si>
  <si>
    <t>974752858</t>
  </si>
  <si>
    <t>725119122</t>
  </si>
  <si>
    <t>Montáž klozetových mís kombi - zpětná montáž</t>
  </si>
  <si>
    <t>1251006856</t>
  </si>
  <si>
    <t>725121527</t>
  </si>
  <si>
    <t>Pisoárový záchodek automatický s integrovaným napájecím zdrojem</t>
  </si>
  <si>
    <t>-601350964</t>
  </si>
  <si>
    <t>725211603</t>
  </si>
  <si>
    <t>Umyvadlo keramické bílé šířky 600 mm bez krytu na sifon připevněné na stěnu šrouby</t>
  </si>
  <si>
    <t>562766250</t>
  </si>
  <si>
    <t>725532323</t>
  </si>
  <si>
    <t>Elektrický ohřívač zásobníkový akumulační stacionární 0,6 MPa 250 l / 3-6 kW</t>
  </si>
  <si>
    <t>-1964607018</t>
  </si>
  <si>
    <t>725813111</t>
  </si>
  <si>
    <t>Ventil rohový bez připojovací trubičky nebo flexi hadičky G 1/2"</t>
  </si>
  <si>
    <t>1609893621</t>
  </si>
  <si>
    <t>10+4+2</t>
  </si>
  <si>
    <t>725822611</t>
  </si>
  <si>
    <t>Baterie umyvadlová stojánková páková bez výpusti</t>
  </si>
  <si>
    <t>-1910099287</t>
  </si>
  <si>
    <t>725841.R01</t>
  </si>
  <si>
    <t>Baterie sprchová s přepínačem a pohyblivým držákem, pevná hlavová sprcha, ruční sprcha a hadice</t>
  </si>
  <si>
    <t>-1221625667</t>
  </si>
  <si>
    <t>725861102</t>
  </si>
  <si>
    <t>Zápachová uzávěrka pro umyvadla DN 40</t>
  </si>
  <si>
    <t>-1229054235</t>
  </si>
  <si>
    <t>998725201</t>
  </si>
  <si>
    <t>Přesun hmot procentní pro zařizovací předměty v objektech v do 6 m</t>
  </si>
  <si>
    <t>-420539142</t>
  </si>
  <si>
    <t>HZS2212</t>
  </si>
  <si>
    <t>Hodinová zúčtovací sazba instalatér odborný - napojení na stávající dešťovou kanalizaci</t>
  </si>
  <si>
    <t>961238631</t>
  </si>
  <si>
    <t>HZS2212.R</t>
  </si>
  <si>
    <t>Hodinová zúčtovací sazba instalatér odborný - demontáž zpětně nepoužitého zařízení ZTI (potrubí, zařizovací předměty apod.)</t>
  </si>
  <si>
    <t>-355777148</t>
  </si>
  <si>
    <t>-1566413493</t>
  </si>
  <si>
    <t>HZS4132</t>
  </si>
  <si>
    <t>Hodinová zúčtovací sazba jeřábník specialista</t>
  </si>
  <si>
    <t>-146106252</t>
  </si>
  <si>
    <t>VRN</t>
  </si>
  <si>
    <t>Vedlejší rozpočtové náklady</t>
  </si>
  <si>
    <t>VRN1</t>
  </si>
  <si>
    <t>Průzkumné, geodetické a projektové práce</t>
  </si>
  <si>
    <t>013244000</t>
  </si>
  <si>
    <t>Dokumentace pro provádění stavby- dílenská dle použitých materiálů a výrobků dodavatele</t>
  </si>
  <si>
    <t>…</t>
  </si>
  <si>
    <t>1024</t>
  </si>
  <si>
    <t>1826035234</t>
  </si>
  <si>
    <t>013254.R01</t>
  </si>
  <si>
    <t>Koordinační činnost s ostatními profesemi</t>
  </si>
  <si>
    <t>-1862104153</t>
  </si>
  <si>
    <t>013254.R02</t>
  </si>
  <si>
    <t>Individuální zkoušky</t>
  </si>
  <si>
    <t>630402906</t>
  </si>
  <si>
    <t>013254.R03</t>
  </si>
  <si>
    <t>Komplexní zkoušky</t>
  </si>
  <si>
    <t>1314020277</t>
  </si>
  <si>
    <t>013254000</t>
  </si>
  <si>
    <t>Dokumentace skutečného provedení stavby</t>
  </si>
  <si>
    <t>67857793</t>
  </si>
  <si>
    <t>03 - elektroinstalace - silnoproud - bojlery</t>
  </si>
  <si>
    <t xml:space="preserve">    741 - Elektroinstalace - silnoproud</t>
  </si>
  <si>
    <t>741</t>
  </si>
  <si>
    <t>Elektroinstalace - silnoproud</t>
  </si>
  <si>
    <t>741122031</t>
  </si>
  <si>
    <t>Montáž kabel Cu bez ukončení uložený pod omítku plný kulatý 5x1,5 až 2,5 mm2 (CYKY)</t>
  </si>
  <si>
    <t>-1975070939</t>
  </si>
  <si>
    <t>741130001</t>
  </si>
  <si>
    <t>Ukončení vodič izolovaný do 2,5mm2 v rozváděči nebo na přístroji</t>
  </si>
  <si>
    <t>1038449783</t>
  </si>
  <si>
    <t>34111094</t>
  </si>
  <si>
    <t>kabel silový s Cu jádrem 1kV 5x2,5mm2</t>
  </si>
  <si>
    <t>526277237</t>
  </si>
  <si>
    <t>35822401</t>
  </si>
  <si>
    <t>jistič 3pólový-charakteristika B 16A</t>
  </si>
  <si>
    <t>-1161696704</t>
  </si>
  <si>
    <t>741320111</t>
  </si>
  <si>
    <t>Montáž jistič jednopólový nn do 63 A bez krytu</t>
  </si>
  <si>
    <t>-1106603284</t>
  </si>
  <si>
    <t>06 - vedlejší rozpočtové náklady</t>
  </si>
  <si>
    <t xml:space="preserve">    VRN3 - Zařízení staveniště</t>
  </si>
  <si>
    <t>012002000</t>
  </si>
  <si>
    <t>Geodetické práce</t>
  </si>
  <si>
    <t>-1710936212</t>
  </si>
  <si>
    <t>2141288296</t>
  </si>
  <si>
    <t>VRN3</t>
  </si>
  <si>
    <t>Zařízení staveniště</t>
  </si>
  <si>
    <t>030001000</t>
  </si>
  <si>
    <t>-1755237691</t>
  </si>
  <si>
    <t>034103000</t>
  </si>
  <si>
    <t>Oplocení staveniště</t>
  </si>
  <si>
    <t>744336600</t>
  </si>
  <si>
    <t>SEZNAM FIGUR</t>
  </si>
  <si>
    <t>Výměra</t>
  </si>
  <si>
    <t>omst</t>
  </si>
  <si>
    <t>omstena</t>
  </si>
  <si>
    <t>omstr</t>
  </si>
  <si>
    <t>Použití figury: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</si>
</sst>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24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224"/>
      <c r="BD2" s="224"/>
      <c r="BE2" s="224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23" t="s">
        <v>14</v>
      </c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R5" s="20"/>
      <c r="BE5" s="220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25" t="s">
        <v>17</v>
      </c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R6" s="20"/>
      <c r="BE6" s="221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21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21"/>
      <c r="BS8" s="17" t="s">
        <v>6</v>
      </c>
    </row>
    <row r="9" spans="1:74" ht="14.45" customHeight="1">
      <c r="B9" s="20"/>
      <c r="AR9" s="20"/>
      <c r="BE9" s="221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221"/>
      <c r="BS10" s="17" t="s">
        <v>6</v>
      </c>
    </row>
    <row r="11" spans="1:74" ht="18.399999999999999" customHeight="1">
      <c r="B11" s="20"/>
      <c r="E11" s="25" t="s">
        <v>21</v>
      </c>
      <c r="AK11" s="27" t="s">
        <v>26</v>
      </c>
      <c r="AN11" s="25" t="s">
        <v>1</v>
      </c>
      <c r="AR11" s="20"/>
      <c r="BE11" s="221"/>
      <c r="BS11" s="17" t="s">
        <v>6</v>
      </c>
    </row>
    <row r="12" spans="1:74" ht="6.95" customHeight="1">
      <c r="B12" s="20"/>
      <c r="AR12" s="20"/>
      <c r="BE12" s="221"/>
      <c r="BS12" s="17" t="s">
        <v>6</v>
      </c>
    </row>
    <row r="13" spans="1:74" ht="12" customHeight="1">
      <c r="B13" s="20"/>
      <c r="D13" s="27" t="s">
        <v>27</v>
      </c>
      <c r="AK13" s="27" t="s">
        <v>25</v>
      </c>
      <c r="AN13" s="29" t="s">
        <v>28</v>
      </c>
      <c r="AR13" s="20"/>
      <c r="BE13" s="221"/>
      <c r="BS13" s="17" t="s">
        <v>6</v>
      </c>
    </row>
    <row r="14" spans="1:74" ht="12.75">
      <c r="B14" s="20"/>
      <c r="E14" s="226" t="s">
        <v>28</v>
      </c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7" t="s">
        <v>26</v>
      </c>
      <c r="AN14" s="29" t="s">
        <v>28</v>
      </c>
      <c r="AR14" s="20"/>
      <c r="BE14" s="221"/>
      <c r="BS14" s="17" t="s">
        <v>6</v>
      </c>
    </row>
    <row r="15" spans="1:74" ht="6.95" customHeight="1">
      <c r="B15" s="20"/>
      <c r="AR15" s="20"/>
      <c r="BE15" s="221"/>
      <c r="BS15" s="17" t="s">
        <v>4</v>
      </c>
    </row>
    <row r="16" spans="1:74" ht="12" customHeight="1">
      <c r="B16" s="20"/>
      <c r="D16" s="27" t="s">
        <v>29</v>
      </c>
      <c r="AK16" s="27" t="s">
        <v>25</v>
      </c>
      <c r="AN16" s="25" t="s">
        <v>1</v>
      </c>
      <c r="AR16" s="20"/>
      <c r="BE16" s="221"/>
      <c r="BS16" s="17" t="s">
        <v>4</v>
      </c>
    </row>
    <row r="17" spans="2:71" ht="18.399999999999999" customHeight="1">
      <c r="B17" s="20"/>
      <c r="E17" s="25" t="s">
        <v>21</v>
      </c>
      <c r="AK17" s="27" t="s">
        <v>26</v>
      </c>
      <c r="AN17" s="25" t="s">
        <v>1</v>
      </c>
      <c r="AR17" s="20"/>
      <c r="BE17" s="221"/>
      <c r="BS17" s="17" t="s">
        <v>30</v>
      </c>
    </row>
    <row r="18" spans="2:71" ht="6.95" customHeight="1">
      <c r="B18" s="20"/>
      <c r="AR18" s="20"/>
      <c r="BE18" s="221"/>
      <c r="BS18" s="17" t="s">
        <v>6</v>
      </c>
    </row>
    <row r="19" spans="2:71" ht="12" customHeight="1">
      <c r="B19" s="20"/>
      <c r="D19" s="27" t="s">
        <v>31</v>
      </c>
      <c r="AK19" s="27" t="s">
        <v>25</v>
      </c>
      <c r="AN19" s="25" t="s">
        <v>1</v>
      </c>
      <c r="AR19" s="20"/>
      <c r="BE19" s="221"/>
      <c r="BS19" s="17" t="s">
        <v>6</v>
      </c>
    </row>
    <row r="20" spans="2:71" ht="18.399999999999999" customHeight="1">
      <c r="B20" s="20"/>
      <c r="E20" s="25" t="s">
        <v>21</v>
      </c>
      <c r="AK20" s="27" t="s">
        <v>26</v>
      </c>
      <c r="AN20" s="25" t="s">
        <v>1</v>
      </c>
      <c r="AR20" s="20"/>
      <c r="BE20" s="221"/>
      <c r="BS20" s="17" t="s">
        <v>30</v>
      </c>
    </row>
    <row r="21" spans="2:71" ht="6.95" customHeight="1">
      <c r="B21" s="20"/>
      <c r="AR21" s="20"/>
      <c r="BE21" s="221"/>
    </row>
    <row r="22" spans="2:71" ht="12" customHeight="1">
      <c r="B22" s="20"/>
      <c r="D22" s="27" t="s">
        <v>32</v>
      </c>
      <c r="AR22" s="20"/>
      <c r="BE22" s="221"/>
    </row>
    <row r="23" spans="2:71" ht="16.5" customHeight="1">
      <c r="B23" s="20"/>
      <c r="E23" s="228" t="s">
        <v>1</v>
      </c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  <c r="AM23" s="228"/>
      <c r="AN23" s="228"/>
      <c r="AR23" s="20"/>
      <c r="BE23" s="221"/>
    </row>
    <row r="24" spans="2:71" ht="6.95" customHeight="1">
      <c r="B24" s="20"/>
      <c r="AR24" s="20"/>
      <c r="BE24" s="221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1"/>
    </row>
    <row r="26" spans="2:71" s="1" customFormat="1" ht="25.9" customHeight="1">
      <c r="B26" s="32"/>
      <c r="D26" s="33" t="s">
        <v>33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29">
        <f>ROUND(AG94,2)</f>
        <v>0</v>
      </c>
      <c r="AL26" s="230"/>
      <c r="AM26" s="230"/>
      <c r="AN26" s="230"/>
      <c r="AO26" s="230"/>
      <c r="AR26" s="32"/>
      <c r="BE26" s="221"/>
    </row>
    <row r="27" spans="2:71" s="1" customFormat="1" ht="6.95" customHeight="1">
      <c r="B27" s="32"/>
      <c r="AR27" s="32"/>
      <c r="BE27" s="221"/>
    </row>
    <row r="28" spans="2:71" s="1" customFormat="1" ht="12.75">
      <c r="B28" s="32"/>
      <c r="L28" s="231" t="s">
        <v>34</v>
      </c>
      <c r="M28" s="231"/>
      <c r="N28" s="231"/>
      <c r="O28" s="231"/>
      <c r="P28" s="231"/>
      <c r="W28" s="231" t="s">
        <v>35</v>
      </c>
      <c r="X28" s="231"/>
      <c r="Y28" s="231"/>
      <c r="Z28" s="231"/>
      <c r="AA28" s="231"/>
      <c r="AB28" s="231"/>
      <c r="AC28" s="231"/>
      <c r="AD28" s="231"/>
      <c r="AE28" s="231"/>
      <c r="AK28" s="231" t="s">
        <v>36</v>
      </c>
      <c r="AL28" s="231"/>
      <c r="AM28" s="231"/>
      <c r="AN28" s="231"/>
      <c r="AO28" s="231"/>
      <c r="AR28" s="32"/>
      <c r="BE28" s="221"/>
    </row>
    <row r="29" spans="2:71" s="2" customFormat="1" ht="14.45" customHeight="1">
      <c r="B29" s="36"/>
      <c r="D29" s="27" t="s">
        <v>37</v>
      </c>
      <c r="F29" s="27" t="s">
        <v>38</v>
      </c>
      <c r="L29" s="234">
        <v>0.21</v>
      </c>
      <c r="M29" s="233"/>
      <c r="N29" s="233"/>
      <c r="O29" s="233"/>
      <c r="P29" s="233"/>
      <c r="W29" s="232">
        <f>ROUND(AZ94, 2)</f>
        <v>0</v>
      </c>
      <c r="X29" s="233"/>
      <c r="Y29" s="233"/>
      <c r="Z29" s="233"/>
      <c r="AA29" s="233"/>
      <c r="AB29" s="233"/>
      <c r="AC29" s="233"/>
      <c r="AD29" s="233"/>
      <c r="AE29" s="233"/>
      <c r="AK29" s="232">
        <f>ROUND(AV94, 2)</f>
        <v>0</v>
      </c>
      <c r="AL29" s="233"/>
      <c r="AM29" s="233"/>
      <c r="AN29" s="233"/>
      <c r="AO29" s="233"/>
      <c r="AR29" s="36"/>
      <c r="BE29" s="222"/>
    </row>
    <row r="30" spans="2:71" s="2" customFormat="1" ht="14.45" customHeight="1">
      <c r="B30" s="36"/>
      <c r="F30" s="27" t="s">
        <v>39</v>
      </c>
      <c r="L30" s="234">
        <v>0.12</v>
      </c>
      <c r="M30" s="233"/>
      <c r="N30" s="233"/>
      <c r="O30" s="233"/>
      <c r="P30" s="233"/>
      <c r="W30" s="232">
        <f>ROUND(BA94, 2)</f>
        <v>0</v>
      </c>
      <c r="X30" s="233"/>
      <c r="Y30" s="233"/>
      <c r="Z30" s="233"/>
      <c r="AA30" s="233"/>
      <c r="AB30" s="233"/>
      <c r="AC30" s="233"/>
      <c r="AD30" s="233"/>
      <c r="AE30" s="233"/>
      <c r="AK30" s="232">
        <f>ROUND(AW94, 2)</f>
        <v>0</v>
      </c>
      <c r="AL30" s="233"/>
      <c r="AM30" s="233"/>
      <c r="AN30" s="233"/>
      <c r="AO30" s="233"/>
      <c r="AR30" s="36"/>
      <c r="BE30" s="222"/>
    </row>
    <row r="31" spans="2:71" s="2" customFormat="1" ht="14.45" hidden="1" customHeight="1">
      <c r="B31" s="36"/>
      <c r="F31" s="27" t="s">
        <v>40</v>
      </c>
      <c r="L31" s="234">
        <v>0.21</v>
      </c>
      <c r="M31" s="233"/>
      <c r="N31" s="233"/>
      <c r="O31" s="233"/>
      <c r="P31" s="233"/>
      <c r="W31" s="232">
        <f>ROUND(BB94, 2)</f>
        <v>0</v>
      </c>
      <c r="X31" s="233"/>
      <c r="Y31" s="233"/>
      <c r="Z31" s="233"/>
      <c r="AA31" s="233"/>
      <c r="AB31" s="233"/>
      <c r="AC31" s="233"/>
      <c r="AD31" s="233"/>
      <c r="AE31" s="233"/>
      <c r="AK31" s="232">
        <v>0</v>
      </c>
      <c r="AL31" s="233"/>
      <c r="AM31" s="233"/>
      <c r="AN31" s="233"/>
      <c r="AO31" s="233"/>
      <c r="AR31" s="36"/>
      <c r="BE31" s="222"/>
    </row>
    <row r="32" spans="2:71" s="2" customFormat="1" ht="14.45" hidden="1" customHeight="1">
      <c r="B32" s="36"/>
      <c r="F32" s="27" t="s">
        <v>41</v>
      </c>
      <c r="L32" s="234">
        <v>0.12</v>
      </c>
      <c r="M32" s="233"/>
      <c r="N32" s="233"/>
      <c r="O32" s="233"/>
      <c r="P32" s="233"/>
      <c r="W32" s="232">
        <f>ROUND(BC94, 2)</f>
        <v>0</v>
      </c>
      <c r="X32" s="233"/>
      <c r="Y32" s="233"/>
      <c r="Z32" s="233"/>
      <c r="AA32" s="233"/>
      <c r="AB32" s="233"/>
      <c r="AC32" s="233"/>
      <c r="AD32" s="233"/>
      <c r="AE32" s="233"/>
      <c r="AK32" s="232">
        <v>0</v>
      </c>
      <c r="AL32" s="233"/>
      <c r="AM32" s="233"/>
      <c r="AN32" s="233"/>
      <c r="AO32" s="233"/>
      <c r="AR32" s="36"/>
      <c r="BE32" s="222"/>
    </row>
    <row r="33" spans="2:57" s="2" customFormat="1" ht="14.45" hidden="1" customHeight="1">
      <c r="B33" s="36"/>
      <c r="F33" s="27" t="s">
        <v>42</v>
      </c>
      <c r="L33" s="234">
        <v>0</v>
      </c>
      <c r="M33" s="233"/>
      <c r="N33" s="233"/>
      <c r="O33" s="233"/>
      <c r="P33" s="233"/>
      <c r="W33" s="232">
        <f>ROUND(BD94, 2)</f>
        <v>0</v>
      </c>
      <c r="X33" s="233"/>
      <c r="Y33" s="233"/>
      <c r="Z33" s="233"/>
      <c r="AA33" s="233"/>
      <c r="AB33" s="233"/>
      <c r="AC33" s="233"/>
      <c r="AD33" s="233"/>
      <c r="AE33" s="233"/>
      <c r="AK33" s="232">
        <v>0</v>
      </c>
      <c r="AL33" s="233"/>
      <c r="AM33" s="233"/>
      <c r="AN33" s="233"/>
      <c r="AO33" s="233"/>
      <c r="AR33" s="36"/>
      <c r="BE33" s="222"/>
    </row>
    <row r="34" spans="2:57" s="1" customFormat="1" ht="6.95" customHeight="1">
      <c r="B34" s="32"/>
      <c r="AR34" s="32"/>
      <c r="BE34" s="221"/>
    </row>
    <row r="35" spans="2:57" s="1" customFormat="1" ht="25.9" customHeight="1">
      <c r="B35" s="32"/>
      <c r="C35" s="37"/>
      <c r="D35" s="38" t="s">
        <v>43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44</v>
      </c>
      <c r="U35" s="39"/>
      <c r="V35" s="39"/>
      <c r="W35" s="39"/>
      <c r="X35" s="238" t="s">
        <v>45</v>
      </c>
      <c r="Y35" s="236"/>
      <c r="Z35" s="236"/>
      <c r="AA35" s="236"/>
      <c r="AB35" s="236"/>
      <c r="AC35" s="39"/>
      <c r="AD35" s="39"/>
      <c r="AE35" s="39"/>
      <c r="AF35" s="39"/>
      <c r="AG35" s="39"/>
      <c r="AH35" s="39"/>
      <c r="AI35" s="39"/>
      <c r="AJ35" s="39"/>
      <c r="AK35" s="235">
        <f>SUM(AK26:AK33)</f>
        <v>0</v>
      </c>
      <c r="AL35" s="236"/>
      <c r="AM35" s="236"/>
      <c r="AN35" s="236"/>
      <c r="AO35" s="237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46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47</v>
      </c>
      <c r="AI49" s="42"/>
      <c r="AJ49" s="42"/>
      <c r="AK49" s="42"/>
      <c r="AL49" s="42"/>
      <c r="AM49" s="42"/>
      <c r="AN49" s="42"/>
      <c r="AO49" s="42"/>
      <c r="AR49" s="32"/>
    </row>
    <row r="50" spans="2:44" ht="11.25">
      <c r="B50" s="20"/>
      <c r="AR50" s="20"/>
    </row>
    <row r="51" spans="2:44" ht="11.25">
      <c r="B51" s="20"/>
      <c r="AR51" s="20"/>
    </row>
    <row r="52" spans="2:44" ht="11.25">
      <c r="B52" s="20"/>
      <c r="AR52" s="20"/>
    </row>
    <row r="53" spans="2:44" ht="11.25">
      <c r="B53" s="20"/>
      <c r="AR53" s="20"/>
    </row>
    <row r="54" spans="2:44" ht="11.25">
      <c r="B54" s="20"/>
      <c r="AR54" s="20"/>
    </row>
    <row r="55" spans="2:44" ht="11.25">
      <c r="B55" s="20"/>
      <c r="AR55" s="20"/>
    </row>
    <row r="56" spans="2:44" ht="11.25">
      <c r="B56" s="20"/>
      <c r="AR56" s="20"/>
    </row>
    <row r="57" spans="2:44" ht="11.25">
      <c r="B57" s="20"/>
      <c r="AR57" s="20"/>
    </row>
    <row r="58" spans="2:44" ht="11.25">
      <c r="B58" s="20"/>
      <c r="AR58" s="20"/>
    </row>
    <row r="59" spans="2:44" ht="11.25">
      <c r="B59" s="20"/>
      <c r="AR59" s="20"/>
    </row>
    <row r="60" spans="2:44" s="1" customFormat="1" ht="12.75">
      <c r="B60" s="32"/>
      <c r="D60" s="43" t="s">
        <v>48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49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48</v>
      </c>
      <c r="AI60" s="34"/>
      <c r="AJ60" s="34"/>
      <c r="AK60" s="34"/>
      <c r="AL60" s="34"/>
      <c r="AM60" s="43" t="s">
        <v>49</v>
      </c>
      <c r="AN60" s="34"/>
      <c r="AO60" s="34"/>
      <c r="AR60" s="32"/>
    </row>
    <row r="61" spans="2:44" ht="11.25">
      <c r="B61" s="20"/>
      <c r="AR61" s="20"/>
    </row>
    <row r="62" spans="2:44" ht="11.25">
      <c r="B62" s="20"/>
      <c r="AR62" s="20"/>
    </row>
    <row r="63" spans="2:44" ht="11.25">
      <c r="B63" s="20"/>
      <c r="AR63" s="20"/>
    </row>
    <row r="64" spans="2:44" s="1" customFormat="1" ht="12.75">
      <c r="B64" s="32"/>
      <c r="D64" s="41" t="s">
        <v>50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51</v>
      </c>
      <c r="AI64" s="42"/>
      <c r="AJ64" s="42"/>
      <c r="AK64" s="42"/>
      <c r="AL64" s="42"/>
      <c r="AM64" s="42"/>
      <c r="AN64" s="42"/>
      <c r="AO64" s="42"/>
      <c r="AR64" s="32"/>
    </row>
    <row r="65" spans="2:44" ht="11.25">
      <c r="B65" s="20"/>
      <c r="AR65" s="20"/>
    </row>
    <row r="66" spans="2:44" ht="11.25">
      <c r="B66" s="20"/>
      <c r="AR66" s="20"/>
    </row>
    <row r="67" spans="2:44" ht="11.25">
      <c r="B67" s="20"/>
      <c r="AR67" s="20"/>
    </row>
    <row r="68" spans="2:44" ht="11.25">
      <c r="B68" s="20"/>
      <c r="AR68" s="20"/>
    </row>
    <row r="69" spans="2:44" ht="11.25">
      <c r="B69" s="20"/>
      <c r="AR69" s="20"/>
    </row>
    <row r="70" spans="2:44" ht="11.25">
      <c r="B70" s="20"/>
      <c r="AR70" s="20"/>
    </row>
    <row r="71" spans="2:44" ht="11.25">
      <c r="B71" s="20"/>
      <c r="AR71" s="20"/>
    </row>
    <row r="72" spans="2:44" ht="11.25">
      <c r="B72" s="20"/>
      <c r="AR72" s="20"/>
    </row>
    <row r="73" spans="2:44" ht="11.25">
      <c r="B73" s="20"/>
      <c r="AR73" s="20"/>
    </row>
    <row r="74" spans="2:44" ht="11.25">
      <c r="B74" s="20"/>
      <c r="AR74" s="20"/>
    </row>
    <row r="75" spans="2:44" s="1" customFormat="1" ht="12.75">
      <c r="B75" s="32"/>
      <c r="D75" s="43" t="s">
        <v>48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49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48</v>
      </c>
      <c r="AI75" s="34"/>
      <c r="AJ75" s="34"/>
      <c r="AK75" s="34"/>
      <c r="AL75" s="34"/>
      <c r="AM75" s="43" t="s">
        <v>49</v>
      </c>
      <c r="AN75" s="34"/>
      <c r="AO75" s="34"/>
      <c r="AR75" s="32"/>
    </row>
    <row r="76" spans="2:44" s="1" customFormat="1" ht="11.25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>
      <c r="B82" s="32"/>
      <c r="C82" s="21" t="s">
        <v>52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2025-06</v>
      </c>
      <c r="AR84" s="48"/>
    </row>
    <row r="85" spans="1:91" s="4" customFormat="1" ht="36.950000000000003" customHeight="1">
      <c r="B85" s="49"/>
      <c r="C85" s="50" t="s">
        <v>16</v>
      </c>
      <c r="L85" s="201" t="str">
        <f>K6</f>
        <v>Zázemí pro fotbalisty Starý Bydžov</v>
      </c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R85" s="49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 xml:space="preserve"> </v>
      </c>
      <c r="AI87" s="27" t="s">
        <v>22</v>
      </c>
      <c r="AM87" s="203" t="str">
        <f>IF(AN8= "","",AN8)</f>
        <v>9. 6. 2025</v>
      </c>
      <c r="AN87" s="203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24</v>
      </c>
      <c r="L89" s="3" t="str">
        <f>IF(E11= "","",E11)</f>
        <v xml:space="preserve"> </v>
      </c>
      <c r="AI89" s="27" t="s">
        <v>29</v>
      </c>
      <c r="AM89" s="204" t="str">
        <f>IF(E17="","",E17)</f>
        <v xml:space="preserve"> </v>
      </c>
      <c r="AN89" s="205"/>
      <c r="AO89" s="205"/>
      <c r="AP89" s="205"/>
      <c r="AR89" s="32"/>
      <c r="AS89" s="206" t="s">
        <v>53</v>
      </c>
      <c r="AT89" s="207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>
      <c r="B90" s="32"/>
      <c r="C90" s="27" t="s">
        <v>27</v>
      </c>
      <c r="L90" s="3" t="str">
        <f>IF(E14= "Vyplň údaj","",E14)</f>
        <v/>
      </c>
      <c r="AI90" s="27" t="s">
        <v>31</v>
      </c>
      <c r="AM90" s="204" t="str">
        <f>IF(E20="","",E20)</f>
        <v xml:space="preserve"> </v>
      </c>
      <c r="AN90" s="205"/>
      <c r="AO90" s="205"/>
      <c r="AP90" s="205"/>
      <c r="AR90" s="32"/>
      <c r="AS90" s="208"/>
      <c r="AT90" s="209"/>
      <c r="BD90" s="56"/>
    </row>
    <row r="91" spans="1:91" s="1" customFormat="1" ht="10.9" customHeight="1">
      <c r="B91" s="32"/>
      <c r="AR91" s="32"/>
      <c r="AS91" s="208"/>
      <c r="AT91" s="209"/>
      <c r="BD91" s="56"/>
    </row>
    <row r="92" spans="1:91" s="1" customFormat="1" ht="29.25" customHeight="1">
      <c r="B92" s="32"/>
      <c r="C92" s="210" t="s">
        <v>54</v>
      </c>
      <c r="D92" s="211"/>
      <c r="E92" s="211"/>
      <c r="F92" s="211"/>
      <c r="G92" s="211"/>
      <c r="H92" s="57"/>
      <c r="I92" s="213" t="s">
        <v>55</v>
      </c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2" t="s">
        <v>56</v>
      </c>
      <c r="AH92" s="211"/>
      <c r="AI92" s="211"/>
      <c r="AJ92" s="211"/>
      <c r="AK92" s="211"/>
      <c r="AL92" s="211"/>
      <c r="AM92" s="211"/>
      <c r="AN92" s="213" t="s">
        <v>57</v>
      </c>
      <c r="AO92" s="211"/>
      <c r="AP92" s="214"/>
      <c r="AQ92" s="58" t="s">
        <v>58</v>
      </c>
      <c r="AR92" s="32"/>
      <c r="AS92" s="59" t="s">
        <v>59</v>
      </c>
      <c r="AT92" s="60" t="s">
        <v>60</v>
      </c>
      <c r="AU92" s="60" t="s">
        <v>61</v>
      </c>
      <c r="AV92" s="60" t="s">
        <v>62</v>
      </c>
      <c r="AW92" s="60" t="s">
        <v>63</v>
      </c>
      <c r="AX92" s="60" t="s">
        <v>64</v>
      </c>
      <c r="AY92" s="60" t="s">
        <v>65</v>
      </c>
      <c r="AZ92" s="60" t="s">
        <v>66</v>
      </c>
      <c r="BA92" s="60" t="s">
        <v>67</v>
      </c>
      <c r="BB92" s="60" t="s">
        <v>68</v>
      </c>
      <c r="BC92" s="60" t="s">
        <v>69</v>
      </c>
      <c r="BD92" s="61" t="s">
        <v>70</v>
      </c>
    </row>
    <row r="93" spans="1:91" s="1" customFormat="1" ht="10.9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71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18">
        <f>ROUND(SUM(AG95:AG98),2)</f>
        <v>0</v>
      </c>
      <c r="AH94" s="218"/>
      <c r="AI94" s="218"/>
      <c r="AJ94" s="218"/>
      <c r="AK94" s="218"/>
      <c r="AL94" s="218"/>
      <c r="AM94" s="218"/>
      <c r="AN94" s="219">
        <f>SUM(AG94,AT94)</f>
        <v>0</v>
      </c>
      <c r="AO94" s="219"/>
      <c r="AP94" s="219"/>
      <c r="AQ94" s="67" t="s">
        <v>1</v>
      </c>
      <c r="AR94" s="63"/>
      <c r="AS94" s="68">
        <f>ROUND(SUM(AS95:AS98),2)</f>
        <v>0</v>
      </c>
      <c r="AT94" s="69">
        <f>ROUND(SUM(AV94:AW94),2)</f>
        <v>0</v>
      </c>
      <c r="AU94" s="70">
        <f>ROUND(SUM(AU95:AU98),5)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ROUND(SUM(AZ95:AZ98),2)</f>
        <v>0</v>
      </c>
      <c r="BA94" s="69">
        <f>ROUND(SUM(BA95:BA98),2)</f>
        <v>0</v>
      </c>
      <c r="BB94" s="69">
        <f>ROUND(SUM(BB95:BB98),2)</f>
        <v>0</v>
      </c>
      <c r="BC94" s="69">
        <f>ROUND(SUM(BC95:BC98),2)</f>
        <v>0</v>
      </c>
      <c r="BD94" s="71">
        <f>ROUND(SUM(BD95:BD98),2)</f>
        <v>0</v>
      </c>
      <c r="BS94" s="72" t="s">
        <v>72</v>
      </c>
      <c r="BT94" s="72" t="s">
        <v>73</v>
      </c>
      <c r="BU94" s="73" t="s">
        <v>74</v>
      </c>
      <c r="BV94" s="72" t="s">
        <v>75</v>
      </c>
      <c r="BW94" s="72" t="s">
        <v>5</v>
      </c>
      <c r="BX94" s="72" t="s">
        <v>76</v>
      </c>
      <c r="CL94" s="72" t="s">
        <v>1</v>
      </c>
    </row>
    <row r="95" spans="1:91" s="6" customFormat="1" ht="16.5" customHeight="1">
      <c r="A95" s="74" t="s">
        <v>77</v>
      </c>
      <c r="B95" s="75"/>
      <c r="C95" s="76"/>
      <c r="D95" s="215" t="s">
        <v>78</v>
      </c>
      <c r="E95" s="215"/>
      <c r="F95" s="215"/>
      <c r="G95" s="215"/>
      <c r="H95" s="215"/>
      <c r="I95" s="77"/>
      <c r="J95" s="215" t="s">
        <v>79</v>
      </c>
      <c r="K95" s="215"/>
      <c r="L95" s="215"/>
      <c r="M95" s="215"/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16">
        <f>'01 - stavební část'!J30</f>
        <v>0</v>
      </c>
      <c r="AH95" s="217"/>
      <c r="AI95" s="217"/>
      <c r="AJ95" s="217"/>
      <c r="AK95" s="217"/>
      <c r="AL95" s="217"/>
      <c r="AM95" s="217"/>
      <c r="AN95" s="216">
        <f>SUM(AG95,AT95)</f>
        <v>0</v>
      </c>
      <c r="AO95" s="217"/>
      <c r="AP95" s="217"/>
      <c r="AQ95" s="78" t="s">
        <v>80</v>
      </c>
      <c r="AR95" s="75"/>
      <c r="AS95" s="79">
        <v>0</v>
      </c>
      <c r="AT95" s="80">
        <f>ROUND(SUM(AV95:AW95),2)</f>
        <v>0</v>
      </c>
      <c r="AU95" s="81">
        <f>'01 - stavební část'!P134</f>
        <v>0</v>
      </c>
      <c r="AV95" s="80">
        <f>'01 - stavební část'!J33</f>
        <v>0</v>
      </c>
      <c r="AW95" s="80">
        <f>'01 - stavební část'!J34</f>
        <v>0</v>
      </c>
      <c r="AX95" s="80">
        <f>'01 - stavební část'!J35</f>
        <v>0</v>
      </c>
      <c r="AY95" s="80">
        <f>'01 - stavební část'!J36</f>
        <v>0</v>
      </c>
      <c r="AZ95" s="80">
        <f>'01 - stavební část'!F33</f>
        <v>0</v>
      </c>
      <c r="BA95" s="80">
        <f>'01 - stavební část'!F34</f>
        <v>0</v>
      </c>
      <c r="BB95" s="80">
        <f>'01 - stavební část'!F35</f>
        <v>0</v>
      </c>
      <c r="BC95" s="80">
        <f>'01 - stavební část'!F36</f>
        <v>0</v>
      </c>
      <c r="BD95" s="82">
        <f>'01 - stavební část'!F37</f>
        <v>0</v>
      </c>
      <c r="BT95" s="83" t="s">
        <v>81</v>
      </c>
      <c r="BV95" s="83" t="s">
        <v>75</v>
      </c>
      <c r="BW95" s="83" t="s">
        <v>82</v>
      </c>
      <c r="BX95" s="83" t="s">
        <v>5</v>
      </c>
      <c r="CL95" s="83" t="s">
        <v>1</v>
      </c>
      <c r="CM95" s="83" t="s">
        <v>83</v>
      </c>
    </row>
    <row r="96" spans="1:91" s="6" customFormat="1" ht="16.5" customHeight="1">
      <c r="A96" s="74" t="s">
        <v>77</v>
      </c>
      <c r="B96" s="75"/>
      <c r="C96" s="76"/>
      <c r="D96" s="215" t="s">
        <v>84</v>
      </c>
      <c r="E96" s="215"/>
      <c r="F96" s="215"/>
      <c r="G96" s="215"/>
      <c r="H96" s="215"/>
      <c r="I96" s="77"/>
      <c r="J96" s="215" t="s">
        <v>85</v>
      </c>
      <c r="K96" s="215"/>
      <c r="L96" s="215"/>
      <c r="M96" s="215"/>
      <c r="N96" s="215"/>
      <c r="O96" s="215"/>
      <c r="P96" s="215"/>
      <c r="Q96" s="215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215"/>
      <c r="AF96" s="215"/>
      <c r="AG96" s="216">
        <f>'02 - zdravotní technika'!J30</f>
        <v>0</v>
      </c>
      <c r="AH96" s="217"/>
      <c r="AI96" s="217"/>
      <c r="AJ96" s="217"/>
      <c r="AK96" s="217"/>
      <c r="AL96" s="217"/>
      <c r="AM96" s="217"/>
      <c r="AN96" s="216">
        <f>SUM(AG96,AT96)</f>
        <v>0</v>
      </c>
      <c r="AO96" s="217"/>
      <c r="AP96" s="217"/>
      <c r="AQ96" s="78" t="s">
        <v>80</v>
      </c>
      <c r="AR96" s="75"/>
      <c r="AS96" s="79">
        <v>0</v>
      </c>
      <c r="AT96" s="80">
        <f>ROUND(SUM(AV96:AW96),2)</f>
        <v>0</v>
      </c>
      <c r="AU96" s="81">
        <f>'02 - zdravotní technika'!P129</f>
        <v>0</v>
      </c>
      <c r="AV96" s="80">
        <f>'02 - zdravotní technika'!J33</f>
        <v>0</v>
      </c>
      <c r="AW96" s="80">
        <f>'02 - zdravotní technika'!J34</f>
        <v>0</v>
      </c>
      <c r="AX96" s="80">
        <f>'02 - zdravotní technika'!J35</f>
        <v>0</v>
      </c>
      <c r="AY96" s="80">
        <f>'02 - zdravotní technika'!J36</f>
        <v>0</v>
      </c>
      <c r="AZ96" s="80">
        <f>'02 - zdravotní technika'!F33</f>
        <v>0</v>
      </c>
      <c r="BA96" s="80">
        <f>'02 - zdravotní technika'!F34</f>
        <v>0</v>
      </c>
      <c r="BB96" s="80">
        <f>'02 - zdravotní technika'!F35</f>
        <v>0</v>
      </c>
      <c r="BC96" s="80">
        <f>'02 - zdravotní technika'!F36</f>
        <v>0</v>
      </c>
      <c r="BD96" s="82">
        <f>'02 - zdravotní technika'!F37</f>
        <v>0</v>
      </c>
      <c r="BT96" s="83" t="s">
        <v>81</v>
      </c>
      <c r="BV96" s="83" t="s">
        <v>75</v>
      </c>
      <c r="BW96" s="83" t="s">
        <v>86</v>
      </c>
      <c r="BX96" s="83" t="s">
        <v>5</v>
      </c>
      <c r="CL96" s="83" t="s">
        <v>1</v>
      </c>
      <c r="CM96" s="83" t="s">
        <v>83</v>
      </c>
    </row>
    <row r="97" spans="1:91" s="6" customFormat="1" ht="16.5" customHeight="1">
      <c r="A97" s="74" t="s">
        <v>77</v>
      </c>
      <c r="B97" s="75"/>
      <c r="C97" s="76"/>
      <c r="D97" s="215" t="s">
        <v>87</v>
      </c>
      <c r="E97" s="215"/>
      <c r="F97" s="215"/>
      <c r="G97" s="215"/>
      <c r="H97" s="215"/>
      <c r="I97" s="77"/>
      <c r="J97" s="215" t="s">
        <v>88</v>
      </c>
      <c r="K97" s="215"/>
      <c r="L97" s="215"/>
      <c r="M97" s="215"/>
      <c r="N97" s="215"/>
      <c r="O97" s="215"/>
      <c r="P97" s="215"/>
      <c r="Q97" s="215"/>
      <c r="R97" s="215"/>
      <c r="S97" s="215"/>
      <c r="T97" s="215"/>
      <c r="U97" s="215"/>
      <c r="V97" s="215"/>
      <c r="W97" s="215"/>
      <c r="X97" s="215"/>
      <c r="Y97" s="215"/>
      <c r="Z97" s="215"/>
      <c r="AA97" s="215"/>
      <c r="AB97" s="215"/>
      <c r="AC97" s="215"/>
      <c r="AD97" s="215"/>
      <c r="AE97" s="215"/>
      <c r="AF97" s="215"/>
      <c r="AG97" s="216">
        <f>'03 - elektroinstalace - s...'!J30</f>
        <v>0</v>
      </c>
      <c r="AH97" s="217"/>
      <c r="AI97" s="217"/>
      <c r="AJ97" s="217"/>
      <c r="AK97" s="217"/>
      <c r="AL97" s="217"/>
      <c r="AM97" s="217"/>
      <c r="AN97" s="216">
        <f>SUM(AG97,AT97)</f>
        <v>0</v>
      </c>
      <c r="AO97" s="217"/>
      <c r="AP97" s="217"/>
      <c r="AQ97" s="78" t="s">
        <v>80</v>
      </c>
      <c r="AR97" s="75"/>
      <c r="AS97" s="79">
        <v>0</v>
      </c>
      <c r="AT97" s="80">
        <f>ROUND(SUM(AV97:AW97),2)</f>
        <v>0</v>
      </c>
      <c r="AU97" s="81">
        <f>'03 - elektroinstalace - s...'!P118</f>
        <v>0</v>
      </c>
      <c r="AV97" s="80">
        <f>'03 - elektroinstalace - s...'!J33</f>
        <v>0</v>
      </c>
      <c r="AW97" s="80">
        <f>'03 - elektroinstalace - s...'!J34</f>
        <v>0</v>
      </c>
      <c r="AX97" s="80">
        <f>'03 - elektroinstalace - s...'!J35</f>
        <v>0</v>
      </c>
      <c r="AY97" s="80">
        <f>'03 - elektroinstalace - s...'!J36</f>
        <v>0</v>
      </c>
      <c r="AZ97" s="80">
        <f>'03 - elektroinstalace - s...'!F33</f>
        <v>0</v>
      </c>
      <c r="BA97" s="80">
        <f>'03 - elektroinstalace - s...'!F34</f>
        <v>0</v>
      </c>
      <c r="BB97" s="80">
        <f>'03 - elektroinstalace - s...'!F35</f>
        <v>0</v>
      </c>
      <c r="BC97" s="80">
        <f>'03 - elektroinstalace - s...'!F36</f>
        <v>0</v>
      </c>
      <c r="BD97" s="82">
        <f>'03 - elektroinstalace - s...'!F37</f>
        <v>0</v>
      </c>
      <c r="BT97" s="83" t="s">
        <v>81</v>
      </c>
      <c r="BV97" s="83" t="s">
        <v>75</v>
      </c>
      <c r="BW97" s="83" t="s">
        <v>89</v>
      </c>
      <c r="BX97" s="83" t="s">
        <v>5</v>
      </c>
      <c r="CL97" s="83" t="s">
        <v>1</v>
      </c>
      <c r="CM97" s="83" t="s">
        <v>83</v>
      </c>
    </row>
    <row r="98" spans="1:91" s="6" customFormat="1" ht="16.5" customHeight="1">
      <c r="A98" s="74" t="s">
        <v>77</v>
      </c>
      <c r="B98" s="75"/>
      <c r="C98" s="76"/>
      <c r="D98" s="215" t="s">
        <v>90</v>
      </c>
      <c r="E98" s="215"/>
      <c r="F98" s="215"/>
      <c r="G98" s="215"/>
      <c r="H98" s="215"/>
      <c r="I98" s="77"/>
      <c r="J98" s="215" t="s">
        <v>91</v>
      </c>
      <c r="K98" s="215"/>
      <c r="L98" s="215"/>
      <c r="M98" s="215"/>
      <c r="N98" s="215"/>
      <c r="O98" s="215"/>
      <c r="P98" s="215"/>
      <c r="Q98" s="215"/>
      <c r="R98" s="215"/>
      <c r="S98" s="215"/>
      <c r="T98" s="215"/>
      <c r="U98" s="215"/>
      <c r="V98" s="215"/>
      <c r="W98" s="215"/>
      <c r="X98" s="215"/>
      <c r="Y98" s="215"/>
      <c r="Z98" s="215"/>
      <c r="AA98" s="215"/>
      <c r="AB98" s="215"/>
      <c r="AC98" s="215"/>
      <c r="AD98" s="215"/>
      <c r="AE98" s="215"/>
      <c r="AF98" s="215"/>
      <c r="AG98" s="216">
        <f>'06 - vedlejší rozpočtové ...'!J30</f>
        <v>0</v>
      </c>
      <c r="AH98" s="217"/>
      <c r="AI98" s="217"/>
      <c r="AJ98" s="217"/>
      <c r="AK98" s="217"/>
      <c r="AL98" s="217"/>
      <c r="AM98" s="217"/>
      <c r="AN98" s="216">
        <f>SUM(AG98,AT98)</f>
        <v>0</v>
      </c>
      <c r="AO98" s="217"/>
      <c r="AP98" s="217"/>
      <c r="AQ98" s="78" t="s">
        <v>80</v>
      </c>
      <c r="AR98" s="75"/>
      <c r="AS98" s="84">
        <v>0</v>
      </c>
      <c r="AT98" s="85">
        <f>ROUND(SUM(AV98:AW98),2)</f>
        <v>0</v>
      </c>
      <c r="AU98" s="86">
        <f>'06 - vedlejší rozpočtové ...'!P119</f>
        <v>0</v>
      </c>
      <c r="AV98" s="85">
        <f>'06 - vedlejší rozpočtové ...'!J33</f>
        <v>0</v>
      </c>
      <c r="AW98" s="85">
        <f>'06 - vedlejší rozpočtové ...'!J34</f>
        <v>0</v>
      </c>
      <c r="AX98" s="85">
        <f>'06 - vedlejší rozpočtové ...'!J35</f>
        <v>0</v>
      </c>
      <c r="AY98" s="85">
        <f>'06 - vedlejší rozpočtové ...'!J36</f>
        <v>0</v>
      </c>
      <c r="AZ98" s="85">
        <f>'06 - vedlejší rozpočtové ...'!F33</f>
        <v>0</v>
      </c>
      <c r="BA98" s="85">
        <f>'06 - vedlejší rozpočtové ...'!F34</f>
        <v>0</v>
      </c>
      <c r="BB98" s="85">
        <f>'06 - vedlejší rozpočtové ...'!F35</f>
        <v>0</v>
      </c>
      <c r="BC98" s="85">
        <f>'06 - vedlejší rozpočtové ...'!F36</f>
        <v>0</v>
      </c>
      <c r="BD98" s="87">
        <f>'06 - vedlejší rozpočtové ...'!F37</f>
        <v>0</v>
      </c>
      <c r="BT98" s="83" t="s">
        <v>81</v>
      </c>
      <c r="BV98" s="83" t="s">
        <v>75</v>
      </c>
      <c r="BW98" s="83" t="s">
        <v>92</v>
      </c>
      <c r="BX98" s="83" t="s">
        <v>5</v>
      </c>
      <c r="CL98" s="83" t="s">
        <v>1</v>
      </c>
      <c r="CM98" s="83" t="s">
        <v>83</v>
      </c>
    </row>
    <row r="99" spans="1:91" s="1" customFormat="1" ht="30" customHeight="1">
      <c r="B99" s="32"/>
      <c r="AR99" s="32"/>
    </row>
    <row r="100" spans="1:91" s="1" customFormat="1" ht="6.95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32"/>
    </row>
  </sheetData>
  <sheetProtection algorithmName="SHA-512" hashValue="9AmBS98t56AUuQnbM7/amMikJNLTQTjrr+5sqR8DaordaXW+j+zI/wAPWbfdQnkB1NbttY0+uXGZMShXbrsc2g==" saltValue="oom77wpzVRvfiPL0vB0jfaIDKuto5dwU1IZODZfejyBIVRT9oY6dkOEM/iNDjnOpruBPqBlncnSqSafxBuB59w==" spinCount="100000" sheet="1" objects="1" scenarios="1" formatColumns="0" formatRows="0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G94:AM94"/>
    <mergeCell ref="AN94:AP94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01 - stavební část'!C2" display="/" xr:uid="{00000000-0004-0000-0000-000000000000}"/>
    <hyperlink ref="A96" location="'02 - zdravotní technika'!C2" display="/" xr:uid="{00000000-0004-0000-0000-000001000000}"/>
    <hyperlink ref="A97" location="'03 - elektroinstalace - s...'!C2" display="/" xr:uid="{00000000-0004-0000-0000-000002000000}"/>
    <hyperlink ref="A98" location="'06 - vedlejší rozpočtové ...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07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AT2" s="17" t="s">
        <v>82</v>
      </c>
      <c r="AZ2" s="88" t="s">
        <v>93</v>
      </c>
      <c r="BA2" s="88" t="s">
        <v>1</v>
      </c>
      <c r="BB2" s="88" t="s">
        <v>1</v>
      </c>
      <c r="BC2" s="88" t="s">
        <v>94</v>
      </c>
      <c r="BD2" s="88" t="s">
        <v>83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56" ht="24.95" customHeight="1">
      <c r="B4" s="20"/>
      <c r="D4" s="21" t="s">
        <v>95</v>
      </c>
      <c r="L4" s="20"/>
      <c r="M4" s="89" t="s">
        <v>10</v>
      </c>
      <c r="AT4" s="17" t="s">
        <v>4</v>
      </c>
    </row>
    <row r="5" spans="2:56" ht="6.95" customHeight="1">
      <c r="B5" s="20"/>
      <c r="L5" s="20"/>
    </row>
    <row r="6" spans="2:56" ht="12" customHeight="1">
      <c r="B6" s="20"/>
      <c r="D6" s="27" t="s">
        <v>16</v>
      </c>
      <c r="L6" s="20"/>
    </row>
    <row r="7" spans="2:56" ht="16.5" customHeight="1">
      <c r="B7" s="20"/>
      <c r="E7" s="239" t="str">
        <f>'Rekapitulace stavby'!K6</f>
        <v>Zázemí pro fotbalisty Starý Bydžov</v>
      </c>
      <c r="F7" s="240"/>
      <c r="G7" s="240"/>
      <c r="H7" s="240"/>
      <c r="L7" s="20"/>
    </row>
    <row r="8" spans="2:56" s="1" customFormat="1" ht="12" customHeight="1">
      <c r="B8" s="32"/>
      <c r="D8" s="27" t="s">
        <v>96</v>
      </c>
      <c r="L8" s="32"/>
    </row>
    <row r="9" spans="2:56" s="1" customFormat="1" ht="16.5" customHeight="1">
      <c r="B9" s="32"/>
      <c r="E9" s="201" t="s">
        <v>97</v>
      </c>
      <c r="F9" s="241"/>
      <c r="G9" s="241"/>
      <c r="H9" s="241"/>
      <c r="L9" s="32"/>
    </row>
    <row r="10" spans="2:56" s="1" customFormat="1" ht="11.25">
      <c r="B10" s="32"/>
      <c r="L10" s="32"/>
    </row>
    <row r="11" spans="2:5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5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9. 6. 2025</v>
      </c>
      <c r="L12" s="32"/>
    </row>
    <row r="13" spans="2:56" s="1" customFormat="1" ht="10.9" customHeight="1">
      <c r="B13" s="32"/>
      <c r="L13" s="32"/>
    </row>
    <row r="14" spans="2:5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5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5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2" t="str">
        <f>'Rekapitulace stavby'!E14</f>
        <v>Vyplň údaj</v>
      </c>
      <c r="F18" s="223"/>
      <c r="G18" s="223"/>
      <c r="H18" s="223"/>
      <c r="I18" s="27" t="s">
        <v>26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26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32</v>
      </c>
      <c r="L26" s="32"/>
    </row>
    <row r="27" spans="2:12" s="7" customFormat="1" ht="16.5" customHeight="1">
      <c r="B27" s="90"/>
      <c r="E27" s="228" t="s">
        <v>1</v>
      </c>
      <c r="F27" s="228"/>
      <c r="G27" s="228"/>
      <c r="H27" s="228"/>
      <c r="L27" s="90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1" t="s">
        <v>33</v>
      </c>
      <c r="J30" s="66">
        <f>ROUND(J134,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customHeight="1">
      <c r="B33" s="32"/>
      <c r="D33" s="55" t="s">
        <v>37</v>
      </c>
      <c r="E33" s="27" t="s">
        <v>38</v>
      </c>
      <c r="F33" s="92">
        <f>ROUND((SUM(BE134:BE1073)),  2)</f>
        <v>0</v>
      </c>
      <c r="I33" s="93">
        <v>0.21</v>
      </c>
      <c r="J33" s="92">
        <f>ROUND(((SUM(BE134:BE1073))*I33),  2)</f>
        <v>0</v>
      </c>
      <c r="L33" s="32"/>
    </row>
    <row r="34" spans="2:12" s="1" customFormat="1" ht="14.45" customHeight="1">
      <c r="B34" s="32"/>
      <c r="E34" s="27" t="s">
        <v>39</v>
      </c>
      <c r="F34" s="92">
        <f>ROUND((SUM(BF134:BF1073)),  2)</f>
        <v>0</v>
      </c>
      <c r="I34" s="93">
        <v>0.12</v>
      </c>
      <c r="J34" s="92">
        <f>ROUND(((SUM(BF134:BF1073))*I34),  2)</f>
        <v>0</v>
      </c>
      <c r="L34" s="32"/>
    </row>
    <row r="35" spans="2:12" s="1" customFormat="1" ht="14.45" hidden="1" customHeight="1">
      <c r="B35" s="32"/>
      <c r="E35" s="27" t="s">
        <v>40</v>
      </c>
      <c r="F35" s="92">
        <f>ROUND((SUM(BG134:BG1073)),  2)</f>
        <v>0</v>
      </c>
      <c r="I35" s="93">
        <v>0.21</v>
      </c>
      <c r="J35" s="92">
        <f>0</f>
        <v>0</v>
      </c>
      <c r="L35" s="32"/>
    </row>
    <row r="36" spans="2:12" s="1" customFormat="1" ht="14.45" hidden="1" customHeight="1">
      <c r="B36" s="32"/>
      <c r="E36" s="27" t="s">
        <v>41</v>
      </c>
      <c r="F36" s="92">
        <f>ROUND((SUM(BH134:BH1073)),  2)</f>
        <v>0</v>
      </c>
      <c r="I36" s="93">
        <v>0.12</v>
      </c>
      <c r="J36" s="92">
        <f>0</f>
        <v>0</v>
      </c>
      <c r="L36" s="32"/>
    </row>
    <row r="37" spans="2:12" s="1" customFormat="1" ht="14.45" hidden="1" customHeight="1">
      <c r="B37" s="32"/>
      <c r="E37" s="27" t="s">
        <v>42</v>
      </c>
      <c r="F37" s="92">
        <f>ROUND((SUM(BI134:BI1073)),  2)</f>
        <v>0</v>
      </c>
      <c r="I37" s="93">
        <v>0</v>
      </c>
      <c r="J37" s="92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4"/>
      <c r="D39" s="95" t="s">
        <v>43</v>
      </c>
      <c r="E39" s="57"/>
      <c r="F39" s="57"/>
      <c r="G39" s="96" t="s">
        <v>44</v>
      </c>
      <c r="H39" s="97" t="s">
        <v>45</v>
      </c>
      <c r="I39" s="57"/>
      <c r="J39" s="98">
        <f>SUM(J30:J37)</f>
        <v>0</v>
      </c>
      <c r="K39" s="99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48</v>
      </c>
      <c r="E61" s="34"/>
      <c r="F61" s="100" t="s">
        <v>49</v>
      </c>
      <c r="G61" s="43" t="s">
        <v>48</v>
      </c>
      <c r="H61" s="34"/>
      <c r="I61" s="34"/>
      <c r="J61" s="101" t="s">
        <v>49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48</v>
      </c>
      <c r="E76" s="34"/>
      <c r="F76" s="100" t="s">
        <v>49</v>
      </c>
      <c r="G76" s="43" t="s">
        <v>48</v>
      </c>
      <c r="H76" s="34"/>
      <c r="I76" s="34"/>
      <c r="J76" s="101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98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9" t="str">
        <f>E7</f>
        <v>Zázemí pro fotbalisty Starý Bydžov</v>
      </c>
      <c r="F85" s="240"/>
      <c r="G85" s="240"/>
      <c r="H85" s="240"/>
      <c r="L85" s="32"/>
    </row>
    <row r="86" spans="2:47" s="1" customFormat="1" ht="12" customHeight="1">
      <c r="B86" s="32"/>
      <c r="C86" s="27" t="s">
        <v>96</v>
      </c>
      <c r="L86" s="32"/>
    </row>
    <row r="87" spans="2:47" s="1" customFormat="1" ht="16.5" customHeight="1">
      <c r="B87" s="32"/>
      <c r="E87" s="201" t="str">
        <f>E9</f>
        <v>01 - stavební část</v>
      </c>
      <c r="F87" s="241"/>
      <c r="G87" s="241"/>
      <c r="H87" s="241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9. 6. 2025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2" t="s">
        <v>99</v>
      </c>
      <c r="D94" s="94"/>
      <c r="E94" s="94"/>
      <c r="F94" s="94"/>
      <c r="G94" s="94"/>
      <c r="H94" s="94"/>
      <c r="I94" s="94"/>
      <c r="J94" s="103" t="s">
        <v>100</v>
      </c>
      <c r="K94" s="94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4" t="s">
        <v>101</v>
      </c>
      <c r="J96" s="66">
        <f>J134</f>
        <v>0</v>
      </c>
      <c r="L96" s="32"/>
      <c r="AU96" s="17" t="s">
        <v>102</v>
      </c>
    </row>
    <row r="97" spans="2:12" s="8" customFormat="1" ht="24.95" customHeight="1">
      <c r="B97" s="105"/>
      <c r="D97" s="106" t="s">
        <v>103</v>
      </c>
      <c r="E97" s="107"/>
      <c r="F97" s="107"/>
      <c r="G97" s="107"/>
      <c r="H97" s="107"/>
      <c r="I97" s="107"/>
      <c r="J97" s="108">
        <f>J135</f>
        <v>0</v>
      </c>
      <c r="L97" s="105"/>
    </row>
    <row r="98" spans="2:12" s="9" customFormat="1" ht="19.899999999999999" customHeight="1">
      <c r="B98" s="109"/>
      <c r="D98" s="110" t="s">
        <v>104</v>
      </c>
      <c r="E98" s="111"/>
      <c r="F98" s="111"/>
      <c r="G98" s="111"/>
      <c r="H98" s="111"/>
      <c r="I98" s="111"/>
      <c r="J98" s="112">
        <f>J136</f>
        <v>0</v>
      </c>
      <c r="L98" s="109"/>
    </row>
    <row r="99" spans="2:12" s="9" customFormat="1" ht="19.899999999999999" customHeight="1">
      <c r="B99" s="109"/>
      <c r="D99" s="110" t="s">
        <v>105</v>
      </c>
      <c r="E99" s="111"/>
      <c r="F99" s="111"/>
      <c r="G99" s="111"/>
      <c r="H99" s="111"/>
      <c r="I99" s="111"/>
      <c r="J99" s="112">
        <f>J176</f>
        <v>0</v>
      </c>
      <c r="L99" s="109"/>
    </row>
    <row r="100" spans="2:12" s="9" customFormat="1" ht="19.899999999999999" customHeight="1">
      <c r="B100" s="109"/>
      <c r="D100" s="110" t="s">
        <v>106</v>
      </c>
      <c r="E100" s="111"/>
      <c r="F100" s="111"/>
      <c r="G100" s="111"/>
      <c r="H100" s="111"/>
      <c r="I100" s="111"/>
      <c r="J100" s="112">
        <f>J187</f>
        <v>0</v>
      </c>
      <c r="L100" s="109"/>
    </row>
    <row r="101" spans="2:12" s="9" customFormat="1" ht="19.899999999999999" customHeight="1">
      <c r="B101" s="109"/>
      <c r="D101" s="110" t="s">
        <v>107</v>
      </c>
      <c r="E101" s="111"/>
      <c r="F101" s="111"/>
      <c r="G101" s="111"/>
      <c r="H101" s="111"/>
      <c r="I101" s="111"/>
      <c r="J101" s="112">
        <f>J222</f>
        <v>0</v>
      </c>
      <c r="L101" s="109"/>
    </row>
    <row r="102" spans="2:12" s="9" customFormat="1" ht="19.899999999999999" customHeight="1">
      <c r="B102" s="109"/>
      <c r="D102" s="110" t="s">
        <v>108</v>
      </c>
      <c r="E102" s="111"/>
      <c r="F102" s="111"/>
      <c r="G102" s="111"/>
      <c r="H102" s="111"/>
      <c r="I102" s="111"/>
      <c r="J102" s="112">
        <f>J243</f>
        <v>0</v>
      </c>
      <c r="L102" s="109"/>
    </row>
    <row r="103" spans="2:12" s="9" customFormat="1" ht="19.899999999999999" customHeight="1">
      <c r="B103" s="109"/>
      <c r="D103" s="110" t="s">
        <v>109</v>
      </c>
      <c r="E103" s="111"/>
      <c r="F103" s="111"/>
      <c r="G103" s="111"/>
      <c r="H103" s="111"/>
      <c r="I103" s="111"/>
      <c r="J103" s="112">
        <f>J512</f>
        <v>0</v>
      </c>
      <c r="L103" s="109"/>
    </row>
    <row r="104" spans="2:12" s="9" customFormat="1" ht="19.899999999999999" customHeight="1">
      <c r="B104" s="109"/>
      <c r="D104" s="110" t="s">
        <v>110</v>
      </c>
      <c r="E104" s="111"/>
      <c r="F104" s="111"/>
      <c r="G104" s="111"/>
      <c r="H104" s="111"/>
      <c r="I104" s="111"/>
      <c r="J104" s="112">
        <f>J645</f>
        <v>0</v>
      </c>
      <c r="L104" s="109"/>
    </row>
    <row r="105" spans="2:12" s="9" customFormat="1" ht="19.899999999999999" customHeight="1">
      <c r="B105" s="109"/>
      <c r="D105" s="110" t="s">
        <v>111</v>
      </c>
      <c r="E105" s="111"/>
      <c r="F105" s="111"/>
      <c r="G105" s="111"/>
      <c r="H105" s="111"/>
      <c r="I105" s="111"/>
      <c r="J105" s="112">
        <f>J651</f>
        <v>0</v>
      </c>
      <c r="L105" s="109"/>
    </row>
    <row r="106" spans="2:12" s="8" customFormat="1" ht="24.95" customHeight="1">
      <c r="B106" s="105"/>
      <c r="D106" s="106" t="s">
        <v>112</v>
      </c>
      <c r="E106" s="107"/>
      <c r="F106" s="107"/>
      <c r="G106" s="107"/>
      <c r="H106" s="107"/>
      <c r="I106" s="107"/>
      <c r="J106" s="108">
        <f>J653</f>
        <v>0</v>
      </c>
      <c r="L106" s="105"/>
    </row>
    <row r="107" spans="2:12" s="9" customFormat="1" ht="19.899999999999999" customHeight="1">
      <c r="B107" s="109"/>
      <c r="D107" s="110" t="s">
        <v>113</v>
      </c>
      <c r="E107" s="111"/>
      <c r="F107" s="111"/>
      <c r="G107" s="111"/>
      <c r="H107" s="111"/>
      <c r="I107" s="111"/>
      <c r="J107" s="112">
        <f>J654</f>
        <v>0</v>
      </c>
      <c r="L107" s="109"/>
    </row>
    <row r="108" spans="2:12" s="9" customFormat="1" ht="19.899999999999999" customHeight="1">
      <c r="B108" s="109"/>
      <c r="D108" s="110" t="s">
        <v>114</v>
      </c>
      <c r="E108" s="111"/>
      <c r="F108" s="111"/>
      <c r="G108" s="111"/>
      <c r="H108" s="111"/>
      <c r="I108" s="111"/>
      <c r="J108" s="112">
        <f>J708</f>
        <v>0</v>
      </c>
      <c r="L108" s="109"/>
    </row>
    <row r="109" spans="2:12" s="9" customFormat="1" ht="19.899999999999999" customHeight="1">
      <c r="B109" s="109"/>
      <c r="D109" s="110" t="s">
        <v>115</v>
      </c>
      <c r="E109" s="111"/>
      <c r="F109" s="111"/>
      <c r="G109" s="111"/>
      <c r="H109" s="111"/>
      <c r="I109" s="111"/>
      <c r="J109" s="112">
        <f>J718</f>
        <v>0</v>
      </c>
      <c r="L109" s="109"/>
    </row>
    <row r="110" spans="2:12" s="9" customFormat="1" ht="19.899999999999999" customHeight="1">
      <c r="B110" s="109"/>
      <c r="D110" s="110" t="s">
        <v>116</v>
      </c>
      <c r="E110" s="111"/>
      <c r="F110" s="111"/>
      <c r="G110" s="111"/>
      <c r="H110" s="111"/>
      <c r="I110" s="111"/>
      <c r="J110" s="112">
        <f>J880</f>
        <v>0</v>
      </c>
      <c r="L110" s="109"/>
    </row>
    <row r="111" spans="2:12" s="9" customFormat="1" ht="19.899999999999999" customHeight="1">
      <c r="B111" s="109"/>
      <c r="D111" s="110" t="s">
        <v>117</v>
      </c>
      <c r="E111" s="111"/>
      <c r="F111" s="111"/>
      <c r="G111" s="111"/>
      <c r="H111" s="111"/>
      <c r="I111" s="111"/>
      <c r="J111" s="112">
        <f>J932</f>
        <v>0</v>
      </c>
      <c r="L111" s="109"/>
    </row>
    <row r="112" spans="2:12" s="9" customFormat="1" ht="19.899999999999999" customHeight="1">
      <c r="B112" s="109"/>
      <c r="D112" s="110" t="s">
        <v>118</v>
      </c>
      <c r="E112" s="111"/>
      <c r="F112" s="111"/>
      <c r="G112" s="111"/>
      <c r="H112" s="111"/>
      <c r="I112" s="111"/>
      <c r="J112" s="112">
        <f>J1042</f>
        <v>0</v>
      </c>
      <c r="L112" s="109"/>
    </row>
    <row r="113" spans="2:12" s="9" customFormat="1" ht="19.899999999999999" customHeight="1">
      <c r="B113" s="109"/>
      <c r="D113" s="110" t="s">
        <v>119</v>
      </c>
      <c r="E113" s="111"/>
      <c r="F113" s="111"/>
      <c r="G113" s="111"/>
      <c r="H113" s="111"/>
      <c r="I113" s="111"/>
      <c r="J113" s="112">
        <f>J1055</f>
        <v>0</v>
      </c>
      <c r="L113" s="109"/>
    </row>
    <row r="114" spans="2:12" s="8" customFormat="1" ht="24.95" customHeight="1">
      <c r="B114" s="105"/>
      <c r="D114" s="106" t="s">
        <v>120</v>
      </c>
      <c r="E114" s="107"/>
      <c r="F114" s="107"/>
      <c r="G114" s="107"/>
      <c r="H114" s="107"/>
      <c r="I114" s="107"/>
      <c r="J114" s="108">
        <f>J1060</f>
        <v>0</v>
      </c>
      <c r="L114" s="105"/>
    </row>
    <row r="115" spans="2:12" s="1" customFormat="1" ht="21.75" customHeight="1">
      <c r="B115" s="32"/>
      <c r="L115" s="32"/>
    </row>
    <row r="116" spans="2:12" s="1" customFormat="1" ht="6.95" customHeight="1">
      <c r="B116" s="44"/>
      <c r="C116" s="45"/>
      <c r="D116" s="45"/>
      <c r="E116" s="45"/>
      <c r="F116" s="45"/>
      <c r="G116" s="45"/>
      <c r="H116" s="45"/>
      <c r="I116" s="45"/>
      <c r="J116" s="45"/>
      <c r="K116" s="45"/>
      <c r="L116" s="32"/>
    </row>
    <row r="120" spans="2:12" s="1" customFormat="1" ht="6.95" customHeight="1">
      <c r="B120" s="46"/>
      <c r="C120" s="47"/>
      <c r="D120" s="47"/>
      <c r="E120" s="47"/>
      <c r="F120" s="47"/>
      <c r="G120" s="47"/>
      <c r="H120" s="47"/>
      <c r="I120" s="47"/>
      <c r="J120" s="47"/>
      <c r="K120" s="47"/>
      <c r="L120" s="32"/>
    </row>
    <row r="121" spans="2:12" s="1" customFormat="1" ht="24.95" customHeight="1">
      <c r="B121" s="32"/>
      <c r="C121" s="21" t="s">
        <v>121</v>
      </c>
      <c r="L121" s="32"/>
    </row>
    <row r="122" spans="2:12" s="1" customFormat="1" ht="6.95" customHeight="1">
      <c r="B122" s="32"/>
      <c r="L122" s="32"/>
    </row>
    <row r="123" spans="2:12" s="1" customFormat="1" ht="12" customHeight="1">
      <c r="B123" s="32"/>
      <c r="C123" s="27" t="s">
        <v>16</v>
      </c>
      <c r="L123" s="32"/>
    </row>
    <row r="124" spans="2:12" s="1" customFormat="1" ht="16.5" customHeight="1">
      <c r="B124" s="32"/>
      <c r="E124" s="239" t="str">
        <f>E7</f>
        <v>Zázemí pro fotbalisty Starý Bydžov</v>
      </c>
      <c r="F124" s="240"/>
      <c r="G124" s="240"/>
      <c r="H124" s="240"/>
      <c r="L124" s="32"/>
    </row>
    <row r="125" spans="2:12" s="1" customFormat="1" ht="12" customHeight="1">
      <c r="B125" s="32"/>
      <c r="C125" s="27" t="s">
        <v>96</v>
      </c>
      <c r="L125" s="32"/>
    </row>
    <row r="126" spans="2:12" s="1" customFormat="1" ht="16.5" customHeight="1">
      <c r="B126" s="32"/>
      <c r="E126" s="201" t="str">
        <f>E9</f>
        <v>01 - stavební část</v>
      </c>
      <c r="F126" s="241"/>
      <c r="G126" s="241"/>
      <c r="H126" s="241"/>
      <c r="L126" s="32"/>
    </row>
    <row r="127" spans="2:12" s="1" customFormat="1" ht="6.95" customHeight="1">
      <c r="B127" s="32"/>
      <c r="L127" s="32"/>
    </row>
    <row r="128" spans="2:12" s="1" customFormat="1" ht="12" customHeight="1">
      <c r="B128" s="32"/>
      <c r="C128" s="27" t="s">
        <v>20</v>
      </c>
      <c r="F128" s="25" t="str">
        <f>F12</f>
        <v xml:space="preserve"> </v>
      </c>
      <c r="I128" s="27" t="s">
        <v>22</v>
      </c>
      <c r="J128" s="52" t="str">
        <f>IF(J12="","",J12)</f>
        <v>9. 6. 2025</v>
      </c>
      <c r="L128" s="32"/>
    </row>
    <row r="129" spans="2:65" s="1" customFormat="1" ht="6.95" customHeight="1">
      <c r="B129" s="32"/>
      <c r="L129" s="32"/>
    </row>
    <row r="130" spans="2:65" s="1" customFormat="1" ht="15.2" customHeight="1">
      <c r="B130" s="32"/>
      <c r="C130" s="27" t="s">
        <v>24</v>
      </c>
      <c r="F130" s="25" t="str">
        <f>E15</f>
        <v xml:space="preserve"> </v>
      </c>
      <c r="I130" s="27" t="s">
        <v>29</v>
      </c>
      <c r="J130" s="30" t="str">
        <f>E21</f>
        <v xml:space="preserve"> </v>
      </c>
      <c r="L130" s="32"/>
    </row>
    <row r="131" spans="2:65" s="1" customFormat="1" ht="15.2" customHeight="1">
      <c r="B131" s="32"/>
      <c r="C131" s="27" t="s">
        <v>27</v>
      </c>
      <c r="F131" s="25" t="str">
        <f>IF(E18="","",E18)</f>
        <v>Vyplň údaj</v>
      </c>
      <c r="I131" s="27" t="s">
        <v>31</v>
      </c>
      <c r="J131" s="30" t="str">
        <f>E24</f>
        <v xml:space="preserve"> </v>
      </c>
      <c r="L131" s="32"/>
    </row>
    <row r="132" spans="2:65" s="1" customFormat="1" ht="10.35" customHeight="1">
      <c r="B132" s="32"/>
      <c r="L132" s="32"/>
    </row>
    <row r="133" spans="2:65" s="10" customFormat="1" ht="29.25" customHeight="1">
      <c r="B133" s="113"/>
      <c r="C133" s="114" t="s">
        <v>122</v>
      </c>
      <c r="D133" s="115" t="s">
        <v>58</v>
      </c>
      <c r="E133" s="115" t="s">
        <v>54</v>
      </c>
      <c r="F133" s="115" t="s">
        <v>55</v>
      </c>
      <c r="G133" s="115" t="s">
        <v>123</v>
      </c>
      <c r="H133" s="115" t="s">
        <v>124</v>
      </c>
      <c r="I133" s="115" t="s">
        <v>125</v>
      </c>
      <c r="J133" s="115" t="s">
        <v>100</v>
      </c>
      <c r="K133" s="116" t="s">
        <v>126</v>
      </c>
      <c r="L133" s="113"/>
      <c r="M133" s="59" t="s">
        <v>1</v>
      </c>
      <c r="N133" s="60" t="s">
        <v>37</v>
      </c>
      <c r="O133" s="60" t="s">
        <v>127</v>
      </c>
      <c r="P133" s="60" t="s">
        <v>128</v>
      </c>
      <c r="Q133" s="60" t="s">
        <v>129</v>
      </c>
      <c r="R133" s="60" t="s">
        <v>130</v>
      </c>
      <c r="S133" s="60" t="s">
        <v>131</v>
      </c>
      <c r="T133" s="61" t="s">
        <v>132</v>
      </c>
    </row>
    <row r="134" spans="2:65" s="1" customFormat="1" ht="22.9" customHeight="1">
      <c r="B134" s="32"/>
      <c r="C134" s="64" t="s">
        <v>133</v>
      </c>
      <c r="J134" s="117">
        <f>BK134</f>
        <v>0</v>
      </c>
      <c r="L134" s="32"/>
      <c r="M134" s="62"/>
      <c r="N134" s="53"/>
      <c r="O134" s="53"/>
      <c r="P134" s="118">
        <f>P135+P653+P1060</f>
        <v>0</v>
      </c>
      <c r="Q134" s="53"/>
      <c r="R134" s="118">
        <f>R135+R653+R1060</f>
        <v>131.89310731699391</v>
      </c>
      <c r="S134" s="53"/>
      <c r="T134" s="119">
        <f>T135+T653+T1060</f>
        <v>74.053745000000006</v>
      </c>
      <c r="AT134" s="17" t="s">
        <v>72</v>
      </c>
      <c r="AU134" s="17" t="s">
        <v>102</v>
      </c>
      <c r="BK134" s="120">
        <f>BK135+BK653+BK1060</f>
        <v>0</v>
      </c>
    </row>
    <row r="135" spans="2:65" s="11" customFormat="1" ht="25.9" customHeight="1">
      <c r="B135" s="121"/>
      <c r="D135" s="122" t="s">
        <v>72</v>
      </c>
      <c r="E135" s="123" t="s">
        <v>134</v>
      </c>
      <c r="F135" s="123" t="s">
        <v>135</v>
      </c>
      <c r="I135" s="124"/>
      <c r="J135" s="125">
        <f>BK135</f>
        <v>0</v>
      </c>
      <c r="L135" s="121"/>
      <c r="M135" s="126"/>
      <c r="P135" s="127">
        <f>P136+P176+P187+P222+P243+P512+P645+P651</f>
        <v>0</v>
      </c>
      <c r="R135" s="127">
        <f>R136+R176+R187+R222+R243+R512+R645+R651</f>
        <v>117.4910529516939</v>
      </c>
      <c r="T135" s="128">
        <f>T136+T176+T187+T222+T243+T512+T645+T651</f>
        <v>73.732925000000009</v>
      </c>
      <c r="AR135" s="122" t="s">
        <v>81</v>
      </c>
      <c r="AT135" s="129" t="s">
        <v>72</v>
      </c>
      <c r="AU135" s="129" t="s">
        <v>73</v>
      </c>
      <c r="AY135" s="122" t="s">
        <v>136</v>
      </c>
      <c r="BK135" s="130">
        <f>BK136+BK176+BK187+BK222+BK243+BK512+BK645+BK651</f>
        <v>0</v>
      </c>
    </row>
    <row r="136" spans="2:65" s="11" customFormat="1" ht="22.9" customHeight="1">
      <c r="B136" s="121"/>
      <c r="D136" s="122" t="s">
        <v>72</v>
      </c>
      <c r="E136" s="131" t="s">
        <v>81</v>
      </c>
      <c r="F136" s="131" t="s">
        <v>137</v>
      </c>
      <c r="I136" s="124"/>
      <c r="J136" s="132">
        <f>BK136</f>
        <v>0</v>
      </c>
      <c r="L136" s="121"/>
      <c r="M136" s="126"/>
      <c r="P136" s="127">
        <f>SUM(P137:P175)</f>
        <v>0</v>
      </c>
      <c r="R136" s="127">
        <f>SUM(R137:R175)</f>
        <v>0</v>
      </c>
      <c r="T136" s="128">
        <f>SUM(T137:T175)</f>
        <v>12.413875000000001</v>
      </c>
      <c r="AR136" s="122" t="s">
        <v>81</v>
      </c>
      <c r="AT136" s="129" t="s">
        <v>72</v>
      </c>
      <c r="AU136" s="129" t="s">
        <v>81</v>
      </c>
      <c r="AY136" s="122" t="s">
        <v>136</v>
      </c>
      <c r="BK136" s="130">
        <f>SUM(BK137:BK175)</f>
        <v>0</v>
      </c>
    </row>
    <row r="137" spans="2:65" s="1" customFormat="1" ht="24.2" customHeight="1">
      <c r="B137" s="32"/>
      <c r="C137" s="133" t="s">
        <v>81</v>
      </c>
      <c r="D137" s="133" t="s">
        <v>138</v>
      </c>
      <c r="E137" s="134" t="s">
        <v>139</v>
      </c>
      <c r="F137" s="135" t="s">
        <v>140</v>
      </c>
      <c r="G137" s="136" t="s">
        <v>141</v>
      </c>
      <c r="H137" s="137">
        <v>6.9249999999999998</v>
      </c>
      <c r="I137" s="138"/>
      <c r="J137" s="139">
        <f>ROUND(I137*H137,2)</f>
        <v>0</v>
      </c>
      <c r="K137" s="135" t="s">
        <v>142</v>
      </c>
      <c r="L137" s="32"/>
      <c r="M137" s="140" t="s">
        <v>1</v>
      </c>
      <c r="N137" s="141" t="s">
        <v>38</v>
      </c>
      <c r="P137" s="142">
        <f>O137*H137</f>
        <v>0</v>
      </c>
      <c r="Q137" s="142">
        <v>0</v>
      </c>
      <c r="R137" s="142">
        <f>Q137*H137</f>
        <v>0</v>
      </c>
      <c r="S137" s="142">
        <v>0.255</v>
      </c>
      <c r="T137" s="143">
        <f>S137*H137</f>
        <v>1.7658750000000001</v>
      </c>
      <c r="AR137" s="144" t="s">
        <v>143</v>
      </c>
      <c r="AT137" s="144" t="s">
        <v>138</v>
      </c>
      <c r="AU137" s="144" t="s">
        <v>83</v>
      </c>
      <c r="AY137" s="17" t="s">
        <v>136</v>
      </c>
      <c r="BE137" s="145">
        <f>IF(N137="základní",J137,0)</f>
        <v>0</v>
      </c>
      <c r="BF137" s="145">
        <f>IF(N137="snížená",J137,0)</f>
        <v>0</v>
      </c>
      <c r="BG137" s="145">
        <f>IF(N137="zákl. přenesená",J137,0)</f>
        <v>0</v>
      </c>
      <c r="BH137" s="145">
        <f>IF(N137="sníž. přenesená",J137,0)</f>
        <v>0</v>
      </c>
      <c r="BI137" s="145">
        <f>IF(N137="nulová",J137,0)</f>
        <v>0</v>
      </c>
      <c r="BJ137" s="17" t="s">
        <v>81</v>
      </c>
      <c r="BK137" s="145">
        <f>ROUND(I137*H137,2)</f>
        <v>0</v>
      </c>
      <c r="BL137" s="17" t="s">
        <v>143</v>
      </c>
      <c r="BM137" s="144" t="s">
        <v>144</v>
      </c>
    </row>
    <row r="138" spans="2:65" s="12" customFormat="1" ht="11.25">
      <c r="B138" s="146"/>
      <c r="D138" s="147" t="s">
        <v>145</v>
      </c>
      <c r="E138" s="148" t="s">
        <v>1</v>
      </c>
      <c r="F138" s="149" t="s">
        <v>146</v>
      </c>
      <c r="H138" s="148" t="s">
        <v>1</v>
      </c>
      <c r="I138" s="150"/>
      <c r="L138" s="146"/>
      <c r="M138" s="151"/>
      <c r="T138" s="152"/>
      <c r="AT138" s="148" t="s">
        <v>145</v>
      </c>
      <c r="AU138" s="148" t="s">
        <v>83</v>
      </c>
      <c r="AV138" s="12" t="s">
        <v>81</v>
      </c>
      <c r="AW138" s="12" t="s">
        <v>30</v>
      </c>
      <c r="AX138" s="12" t="s">
        <v>73</v>
      </c>
      <c r="AY138" s="148" t="s">
        <v>136</v>
      </c>
    </row>
    <row r="139" spans="2:65" s="12" customFormat="1" ht="22.5">
      <c r="B139" s="146"/>
      <c r="D139" s="147" t="s">
        <v>145</v>
      </c>
      <c r="E139" s="148" t="s">
        <v>1</v>
      </c>
      <c r="F139" s="149" t="s">
        <v>147</v>
      </c>
      <c r="H139" s="148" t="s">
        <v>1</v>
      </c>
      <c r="I139" s="150"/>
      <c r="L139" s="146"/>
      <c r="M139" s="151"/>
      <c r="T139" s="152"/>
      <c r="AT139" s="148" t="s">
        <v>145</v>
      </c>
      <c r="AU139" s="148" t="s">
        <v>83</v>
      </c>
      <c r="AV139" s="12" t="s">
        <v>81</v>
      </c>
      <c r="AW139" s="12" t="s">
        <v>30</v>
      </c>
      <c r="AX139" s="12" t="s">
        <v>73</v>
      </c>
      <c r="AY139" s="148" t="s">
        <v>136</v>
      </c>
    </row>
    <row r="140" spans="2:65" s="13" customFormat="1" ht="11.25">
      <c r="B140" s="153"/>
      <c r="D140" s="147" t="s">
        <v>145</v>
      </c>
      <c r="E140" s="154" t="s">
        <v>1</v>
      </c>
      <c r="F140" s="155" t="s">
        <v>148</v>
      </c>
      <c r="H140" s="156">
        <v>6.9249999999999998</v>
      </c>
      <c r="I140" s="157"/>
      <c r="L140" s="153"/>
      <c r="M140" s="158"/>
      <c r="T140" s="159"/>
      <c r="AT140" s="154" t="s">
        <v>145</v>
      </c>
      <c r="AU140" s="154" t="s">
        <v>83</v>
      </c>
      <c r="AV140" s="13" t="s">
        <v>83</v>
      </c>
      <c r="AW140" s="13" t="s">
        <v>30</v>
      </c>
      <c r="AX140" s="13" t="s">
        <v>73</v>
      </c>
      <c r="AY140" s="154" t="s">
        <v>136</v>
      </c>
    </row>
    <row r="141" spans="2:65" s="14" customFormat="1" ht="11.25">
      <c r="B141" s="160"/>
      <c r="D141" s="147" t="s">
        <v>145</v>
      </c>
      <c r="E141" s="161" t="s">
        <v>1</v>
      </c>
      <c r="F141" s="162" t="s">
        <v>149</v>
      </c>
      <c r="H141" s="163">
        <v>6.9249999999999998</v>
      </c>
      <c r="I141" s="164"/>
      <c r="L141" s="160"/>
      <c r="M141" s="165"/>
      <c r="T141" s="166"/>
      <c r="AT141" s="161" t="s">
        <v>145</v>
      </c>
      <c r="AU141" s="161" t="s">
        <v>83</v>
      </c>
      <c r="AV141" s="14" t="s">
        <v>143</v>
      </c>
      <c r="AW141" s="14" t="s">
        <v>30</v>
      </c>
      <c r="AX141" s="14" t="s">
        <v>81</v>
      </c>
      <c r="AY141" s="161" t="s">
        <v>136</v>
      </c>
    </row>
    <row r="142" spans="2:65" s="1" customFormat="1" ht="24.2" customHeight="1">
      <c r="B142" s="32"/>
      <c r="C142" s="133" t="s">
        <v>83</v>
      </c>
      <c r="D142" s="133" t="s">
        <v>138</v>
      </c>
      <c r="E142" s="134" t="s">
        <v>150</v>
      </c>
      <c r="F142" s="135" t="s">
        <v>151</v>
      </c>
      <c r="G142" s="136" t="s">
        <v>141</v>
      </c>
      <c r="H142" s="137">
        <v>22.024999999999999</v>
      </c>
      <c r="I142" s="138"/>
      <c r="J142" s="139">
        <f>ROUND(I142*H142,2)</f>
        <v>0</v>
      </c>
      <c r="K142" s="135" t="s">
        <v>142</v>
      </c>
      <c r="L142" s="32"/>
      <c r="M142" s="140" t="s">
        <v>1</v>
      </c>
      <c r="N142" s="141" t="s">
        <v>38</v>
      </c>
      <c r="P142" s="142">
        <f>O142*H142</f>
        <v>0</v>
      </c>
      <c r="Q142" s="142">
        <v>0</v>
      </c>
      <c r="R142" s="142">
        <f>Q142*H142</f>
        <v>0</v>
      </c>
      <c r="S142" s="142">
        <v>0.26</v>
      </c>
      <c r="T142" s="143">
        <f>S142*H142</f>
        <v>5.7264999999999997</v>
      </c>
      <c r="AR142" s="144" t="s">
        <v>143</v>
      </c>
      <c r="AT142" s="144" t="s">
        <v>138</v>
      </c>
      <c r="AU142" s="144" t="s">
        <v>83</v>
      </c>
      <c r="AY142" s="17" t="s">
        <v>136</v>
      </c>
      <c r="BE142" s="145">
        <f>IF(N142="základní",J142,0)</f>
        <v>0</v>
      </c>
      <c r="BF142" s="145">
        <f>IF(N142="snížená",J142,0)</f>
        <v>0</v>
      </c>
      <c r="BG142" s="145">
        <f>IF(N142="zákl. přenesená",J142,0)</f>
        <v>0</v>
      </c>
      <c r="BH142" s="145">
        <f>IF(N142="sníž. přenesená",J142,0)</f>
        <v>0</v>
      </c>
      <c r="BI142" s="145">
        <f>IF(N142="nulová",J142,0)</f>
        <v>0</v>
      </c>
      <c r="BJ142" s="17" t="s">
        <v>81</v>
      </c>
      <c r="BK142" s="145">
        <f>ROUND(I142*H142,2)</f>
        <v>0</v>
      </c>
      <c r="BL142" s="17" t="s">
        <v>143</v>
      </c>
      <c r="BM142" s="144" t="s">
        <v>152</v>
      </c>
    </row>
    <row r="143" spans="2:65" s="12" customFormat="1" ht="11.25">
      <c r="B143" s="146"/>
      <c r="D143" s="147" t="s">
        <v>145</v>
      </c>
      <c r="E143" s="148" t="s">
        <v>1</v>
      </c>
      <c r="F143" s="149" t="s">
        <v>146</v>
      </c>
      <c r="H143" s="148" t="s">
        <v>1</v>
      </c>
      <c r="I143" s="150"/>
      <c r="L143" s="146"/>
      <c r="M143" s="151"/>
      <c r="T143" s="152"/>
      <c r="AT143" s="148" t="s">
        <v>145</v>
      </c>
      <c r="AU143" s="148" t="s">
        <v>83</v>
      </c>
      <c r="AV143" s="12" t="s">
        <v>81</v>
      </c>
      <c r="AW143" s="12" t="s">
        <v>30</v>
      </c>
      <c r="AX143" s="12" t="s">
        <v>73</v>
      </c>
      <c r="AY143" s="148" t="s">
        <v>136</v>
      </c>
    </row>
    <row r="144" spans="2:65" s="12" customFormat="1" ht="22.5">
      <c r="B144" s="146"/>
      <c r="D144" s="147" t="s">
        <v>145</v>
      </c>
      <c r="E144" s="148" t="s">
        <v>1</v>
      </c>
      <c r="F144" s="149" t="s">
        <v>147</v>
      </c>
      <c r="H144" s="148" t="s">
        <v>1</v>
      </c>
      <c r="I144" s="150"/>
      <c r="L144" s="146"/>
      <c r="M144" s="151"/>
      <c r="T144" s="152"/>
      <c r="AT144" s="148" t="s">
        <v>145</v>
      </c>
      <c r="AU144" s="148" t="s">
        <v>83</v>
      </c>
      <c r="AV144" s="12" t="s">
        <v>81</v>
      </c>
      <c r="AW144" s="12" t="s">
        <v>30</v>
      </c>
      <c r="AX144" s="12" t="s">
        <v>73</v>
      </c>
      <c r="AY144" s="148" t="s">
        <v>136</v>
      </c>
    </row>
    <row r="145" spans="2:65" s="13" customFormat="1" ht="11.25">
      <c r="B145" s="153"/>
      <c r="D145" s="147" t="s">
        <v>145</v>
      </c>
      <c r="E145" s="154" t="s">
        <v>1</v>
      </c>
      <c r="F145" s="155" t="s">
        <v>153</v>
      </c>
      <c r="H145" s="156">
        <v>22.024999999999999</v>
      </c>
      <c r="I145" s="157"/>
      <c r="L145" s="153"/>
      <c r="M145" s="158"/>
      <c r="T145" s="159"/>
      <c r="AT145" s="154" t="s">
        <v>145</v>
      </c>
      <c r="AU145" s="154" t="s">
        <v>83</v>
      </c>
      <c r="AV145" s="13" t="s">
        <v>83</v>
      </c>
      <c r="AW145" s="13" t="s">
        <v>30</v>
      </c>
      <c r="AX145" s="13" t="s">
        <v>73</v>
      </c>
      <c r="AY145" s="154" t="s">
        <v>136</v>
      </c>
    </row>
    <row r="146" spans="2:65" s="14" customFormat="1" ht="11.25">
      <c r="B146" s="160"/>
      <c r="D146" s="147" t="s">
        <v>145</v>
      </c>
      <c r="E146" s="161" t="s">
        <v>1</v>
      </c>
      <c r="F146" s="162" t="s">
        <v>149</v>
      </c>
      <c r="H146" s="163">
        <v>22.024999999999999</v>
      </c>
      <c r="I146" s="164"/>
      <c r="L146" s="160"/>
      <c r="M146" s="165"/>
      <c r="T146" s="166"/>
      <c r="AT146" s="161" t="s">
        <v>145</v>
      </c>
      <c r="AU146" s="161" t="s">
        <v>83</v>
      </c>
      <c r="AV146" s="14" t="s">
        <v>143</v>
      </c>
      <c r="AW146" s="14" t="s">
        <v>30</v>
      </c>
      <c r="AX146" s="14" t="s">
        <v>81</v>
      </c>
      <c r="AY146" s="161" t="s">
        <v>136</v>
      </c>
    </row>
    <row r="147" spans="2:65" s="1" customFormat="1" ht="24.2" customHeight="1">
      <c r="B147" s="32"/>
      <c r="C147" s="133" t="s">
        <v>154</v>
      </c>
      <c r="D147" s="133" t="s">
        <v>138</v>
      </c>
      <c r="E147" s="134" t="s">
        <v>155</v>
      </c>
      <c r="F147" s="135" t="s">
        <v>156</v>
      </c>
      <c r="G147" s="136" t="s">
        <v>141</v>
      </c>
      <c r="H147" s="137">
        <v>28.95</v>
      </c>
      <c r="I147" s="138"/>
      <c r="J147" s="139">
        <f>ROUND(I147*H147,2)</f>
        <v>0</v>
      </c>
      <c r="K147" s="135" t="s">
        <v>142</v>
      </c>
      <c r="L147" s="32"/>
      <c r="M147" s="140" t="s">
        <v>1</v>
      </c>
      <c r="N147" s="141" t="s">
        <v>38</v>
      </c>
      <c r="P147" s="142">
        <f>O147*H147</f>
        <v>0</v>
      </c>
      <c r="Q147" s="142">
        <v>0</v>
      </c>
      <c r="R147" s="142">
        <f>Q147*H147</f>
        <v>0</v>
      </c>
      <c r="S147" s="142">
        <v>0.17</v>
      </c>
      <c r="T147" s="143">
        <f>S147*H147</f>
        <v>4.9215</v>
      </c>
      <c r="AR147" s="144" t="s">
        <v>143</v>
      </c>
      <c r="AT147" s="144" t="s">
        <v>138</v>
      </c>
      <c r="AU147" s="144" t="s">
        <v>83</v>
      </c>
      <c r="AY147" s="17" t="s">
        <v>136</v>
      </c>
      <c r="BE147" s="145">
        <f>IF(N147="základní",J147,0)</f>
        <v>0</v>
      </c>
      <c r="BF147" s="145">
        <f>IF(N147="snížená",J147,0)</f>
        <v>0</v>
      </c>
      <c r="BG147" s="145">
        <f>IF(N147="zákl. přenesená",J147,0)</f>
        <v>0</v>
      </c>
      <c r="BH147" s="145">
        <f>IF(N147="sníž. přenesená",J147,0)</f>
        <v>0</v>
      </c>
      <c r="BI147" s="145">
        <f>IF(N147="nulová",J147,0)</f>
        <v>0</v>
      </c>
      <c r="BJ147" s="17" t="s">
        <v>81</v>
      </c>
      <c r="BK147" s="145">
        <f>ROUND(I147*H147,2)</f>
        <v>0</v>
      </c>
      <c r="BL147" s="17" t="s">
        <v>143</v>
      </c>
      <c r="BM147" s="144" t="s">
        <v>157</v>
      </c>
    </row>
    <row r="148" spans="2:65" s="12" customFormat="1" ht="11.25">
      <c r="B148" s="146"/>
      <c r="D148" s="147" t="s">
        <v>145</v>
      </c>
      <c r="E148" s="148" t="s">
        <v>1</v>
      </c>
      <c r="F148" s="149" t="s">
        <v>146</v>
      </c>
      <c r="H148" s="148" t="s">
        <v>1</v>
      </c>
      <c r="I148" s="150"/>
      <c r="L148" s="146"/>
      <c r="M148" s="151"/>
      <c r="T148" s="152"/>
      <c r="AT148" s="148" t="s">
        <v>145</v>
      </c>
      <c r="AU148" s="148" t="s">
        <v>83</v>
      </c>
      <c r="AV148" s="12" t="s">
        <v>81</v>
      </c>
      <c r="AW148" s="12" t="s">
        <v>30</v>
      </c>
      <c r="AX148" s="12" t="s">
        <v>73</v>
      </c>
      <c r="AY148" s="148" t="s">
        <v>136</v>
      </c>
    </row>
    <row r="149" spans="2:65" s="12" customFormat="1" ht="22.5">
      <c r="B149" s="146"/>
      <c r="D149" s="147" t="s">
        <v>145</v>
      </c>
      <c r="E149" s="148" t="s">
        <v>1</v>
      </c>
      <c r="F149" s="149" t="s">
        <v>147</v>
      </c>
      <c r="H149" s="148" t="s">
        <v>1</v>
      </c>
      <c r="I149" s="150"/>
      <c r="L149" s="146"/>
      <c r="M149" s="151"/>
      <c r="T149" s="152"/>
      <c r="AT149" s="148" t="s">
        <v>145</v>
      </c>
      <c r="AU149" s="148" t="s">
        <v>83</v>
      </c>
      <c r="AV149" s="12" t="s">
        <v>81</v>
      </c>
      <c r="AW149" s="12" t="s">
        <v>30</v>
      </c>
      <c r="AX149" s="12" t="s">
        <v>73</v>
      </c>
      <c r="AY149" s="148" t="s">
        <v>136</v>
      </c>
    </row>
    <row r="150" spans="2:65" s="13" customFormat="1" ht="11.25">
      <c r="B150" s="153"/>
      <c r="D150" s="147" t="s">
        <v>145</v>
      </c>
      <c r="E150" s="154" t="s">
        <v>1</v>
      </c>
      <c r="F150" s="155" t="s">
        <v>153</v>
      </c>
      <c r="H150" s="156">
        <v>22.024999999999999</v>
      </c>
      <c r="I150" s="157"/>
      <c r="L150" s="153"/>
      <c r="M150" s="158"/>
      <c r="T150" s="159"/>
      <c r="AT150" s="154" t="s">
        <v>145</v>
      </c>
      <c r="AU150" s="154" t="s">
        <v>83</v>
      </c>
      <c r="AV150" s="13" t="s">
        <v>83</v>
      </c>
      <c r="AW150" s="13" t="s">
        <v>30</v>
      </c>
      <c r="AX150" s="13" t="s">
        <v>73</v>
      </c>
      <c r="AY150" s="154" t="s">
        <v>136</v>
      </c>
    </row>
    <row r="151" spans="2:65" s="13" customFormat="1" ht="11.25">
      <c r="B151" s="153"/>
      <c r="D151" s="147" t="s">
        <v>145</v>
      </c>
      <c r="E151" s="154" t="s">
        <v>1</v>
      </c>
      <c r="F151" s="155" t="s">
        <v>148</v>
      </c>
      <c r="H151" s="156">
        <v>6.9249999999999998</v>
      </c>
      <c r="I151" s="157"/>
      <c r="L151" s="153"/>
      <c r="M151" s="158"/>
      <c r="T151" s="159"/>
      <c r="AT151" s="154" t="s">
        <v>145</v>
      </c>
      <c r="AU151" s="154" t="s">
        <v>83</v>
      </c>
      <c r="AV151" s="13" t="s">
        <v>83</v>
      </c>
      <c r="AW151" s="13" t="s">
        <v>30</v>
      </c>
      <c r="AX151" s="13" t="s">
        <v>73</v>
      </c>
      <c r="AY151" s="154" t="s">
        <v>136</v>
      </c>
    </row>
    <row r="152" spans="2:65" s="14" customFormat="1" ht="11.25">
      <c r="B152" s="160"/>
      <c r="D152" s="147" t="s">
        <v>145</v>
      </c>
      <c r="E152" s="161" t="s">
        <v>1</v>
      </c>
      <c r="F152" s="162" t="s">
        <v>149</v>
      </c>
      <c r="H152" s="163">
        <v>28.95</v>
      </c>
      <c r="I152" s="164"/>
      <c r="L152" s="160"/>
      <c r="M152" s="165"/>
      <c r="T152" s="166"/>
      <c r="AT152" s="161" t="s">
        <v>145</v>
      </c>
      <c r="AU152" s="161" t="s">
        <v>83</v>
      </c>
      <c r="AV152" s="14" t="s">
        <v>143</v>
      </c>
      <c r="AW152" s="14" t="s">
        <v>30</v>
      </c>
      <c r="AX152" s="14" t="s">
        <v>81</v>
      </c>
      <c r="AY152" s="161" t="s">
        <v>136</v>
      </c>
    </row>
    <row r="153" spans="2:65" s="1" customFormat="1" ht="33" customHeight="1">
      <c r="B153" s="32"/>
      <c r="C153" s="133" t="s">
        <v>143</v>
      </c>
      <c r="D153" s="133" t="s">
        <v>138</v>
      </c>
      <c r="E153" s="134" t="s">
        <v>158</v>
      </c>
      <c r="F153" s="135" t="s">
        <v>159</v>
      </c>
      <c r="G153" s="136" t="s">
        <v>160</v>
      </c>
      <c r="H153" s="137">
        <v>8.6859999999999999</v>
      </c>
      <c r="I153" s="138"/>
      <c r="J153" s="139">
        <f>ROUND(I153*H153,2)</f>
        <v>0</v>
      </c>
      <c r="K153" s="135" t="s">
        <v>142</v>
      </c>
      <c r="L153" s="32"/>
      <c r="M153" s="140" t="s">
        <v>1</v>
      </c>
      <c r="N153" s="141" t="s">
        <v>38</v>
      </c>
      <c r="P153" s="142">
        <f>O153*H153</f>
        <v>0</v>
      </c>
      <c r="Q153" s="142">
        <v>0</v>
      </c>
      <c r="R153" s="142">
        <f>Q153*H153</f>
        <v>0</v>
      </c>
      <c r="S153" s="142">
        <v>0</v>
      </c>
      <c r="T153" s="143">
        <f>S153*H153</f>
        <v>0</v>
      </c>
      <c r="AR153" s="144" t="s">
        <v>143</v>
      </c>
      <c r="AT153" s="144" t="s">
        <v>138</v>
      </c>
      <c r="AU153" s="144" t="s">
        <v>83</v>
      </c>
      <c r="AY153" s="17" t="s">
        <v>136</v>
      </c>
      <c r="BE153" s="145">
        <f>IF(N153="základní",J153,0)</f>
        <v>0</v>
      </c>
      <c r="BF153" s="145">
        <f>IF(N153="snížená",J153,0)</f>
        <v>0</v>
      </c>
      <c r="BG153" s="145">
        <f>IF(N153="zákl. přenesená",J153,0)</f>
        <v>0</v>
      </c>
      <c r="BH153" s="145">
        <f>IF(N153="sníž. přenesená",J153,0)</f>
        <v>0</v>
      </c>
      <c r="BI153" s="145">
        <f>IF(N153="nulová",J153,0)</f>
        <v>0</v>
      </c>
      <c r="BJ153" s="17" t="s">
        <v>81</v>
      </c>
      <c r="BK153" s="145">
        <f>ROUND(I153*H153,2)</f>
        <v>0</v>
      </c>
      <c r="BL153" s="17" t="s">
        <v>143</v>
      </c>
      <c r="BM153" s="144" t="s">
        <v>161</v>
      </c>
    </row>
    <row r="154" spans="2:65" s="12" customFormat="1" ht="11.25">
      <c r="B154" s="146"/>
      <c r="D154" s="147" t="s">
        <v>145</v>
      </c>
      <c r="E154" s="148" t="s">
        <v>1</v>
      </c>
      <c r="F154" s="149" t="s">
        <v>146</v>
      </c>
      <c r="H154" s="148" t="s">
        <v>1</v>
      </c>
      <c r="I154" s="150"/>
      <c r="L154" s="146"/>
      <c r="M154" s="151"/>
      <c r="T154" s="152"/>
      <c r="AT154" s="148" t="s">
        <v>145</v>
      </c>
      <c r="AU154" s="148" t="s">
        <v>83</v>
      </c>
      <c r="AV154" s="12" t="s">
        <v>81</v>
      </c>
      <c r="AW154" s="12" t="s">
        <v>30</v>
      </c>
      <c r="AX154" s="12" t="s">
        <v>73</v>
      </c>
      <c r="AY154" s="148" t="s">
        <v>136</v>
      </c>
    </row>
    <row r="155" spans="2:65" s="12" customFormat="1" ht="22.5">
      <c r="B155" s="146"/>
      <c r="D155" s="147" t="s">
        <v>145</v>
      </c>
      <c r="E155" s="148" t="s">
        <v>1</v>
      </c>
      <c r="F155" s="149" t="s">
        <v>147</v>
      </c>
      <c r="H155" s="148" t="s">
        <v>1</v>
      </c>
      <c r="I155" s="150"/>
      <c r="L155" s="146"/>
      <c r="M155" s="151"/>
      <c r="T155" s="152"/>
      <c r="AT155" s="148" t="s">
        <v>145</v>
      </c>
      <c r="AU155" s="148" t="s">
        <v>83</v>
      </c>
      <c r="AV155" s="12" t="s">
        <v>81</v>
      </c>
      <c r="AW155" s="12" t="s">
        <v>30</v>
      </c>
      <c r="AX155" s="12" t="s">
        <v>73</v>
      </c>
      <c r="AY155" s="148" t="s">
        <v>136</v>
      </c>
    </row>
    <row r="156" spans="2:65" s="13" customFormat="1" ht="11.25">
      <c r="B156" s="153"/>
      <c r="D156" s="147" t="s">
        <v>145</v>
      </c>
      <c r="E156" s="154" t="s">
        <v>1</v>
      </c>
      <c r="F156" s="155" t="s">
        <v>162</v>
      </c>
      <c r="H156" s="156">
        <v>6.6079999999999997</v>
      </c>
      <c r="I156" s="157"/>
      <c r="L156" s="153"/>
      <c r="M156" s="158"/>
      <c r="T156" s="159"/>
      <c r="AT156" s="154" t="s">
        <v>145</v>
      </c>
      <c r="AU156" s="154" t="s">
        <v>83</v>
      </c>
      <c r="AV156" s="13" t="s">
        <v>83</v>
      </c>
      <c r="AW156" s="13" t="s">
        <v>30</v>
      </c>
      <c r="AX156" s="13" t="s">
        <v>73</v>
      </c>
      <c r="AY156" s="154" t="s">
        <v>136</v>
      </c>
    </row>
    <row r="157" spans="2:65" s="13" customFormat="1" ht="11.25">
      <c r="B157" s="153"/>
      <c r="D157" s="147" t="s">
        <v>145</v>
      </c>
      <c r="E157" s="154" t="s">
        <v>1</v>
      </c>
      <c r="F157" s="155" t="s">
        <v>163</v>
      </c>
      <c r="H157" s="156">
        <v>2.0779999999999998</v>
      </c>
      <c r="I157" s="157"/>
      <c r="L157" s="153"/>
      <c r="M157" s="158"/>
      <c r="T157" s="159"/>
      <c r="AT157" s="154" t="s">
        <v>145</v>
      </c>
      <c r="AU157" s="154" t="s">
        <v>83</v>
      </c>
      <c r="AV157" s="13" t="s">
        <v>83</v>
      </c>
      <c r="AW157" s="13" t="s">
        <v>30</v>
      </c>
      <c r="AX157" s="13" t="s">
        <v>73</v>
      </c>
      <c r="AY157" s="154" t="s">
        <v>136</v>
      </c>
    </row>
    <row r="158" spans="2:65" s="14" customFormat="1" ht="11.25">
      <c r="B158" s="160"/>
      <c r="D158" s="147" t="s">
        <v>145</v>
      </c>
      <c r="E158" s="161" t="s">
        <v>1</v>
      </c>
      <c r="F158" s="162" t="s">
        <v>149</v>
      </c>
      <c r="H158" s="163">
        <v>8.6859999999999999</v>
      </c>
      <c r="I158" s="164"/>
      <c r="L158" s="160"/>
      <c r="M158" s="165"/>
      <c r="T158" s="166"/>
      <c r="AT158" s="161" t="s">
        <v>145</v>
      </c>
      <c r="AU158" s="161" t="s">
        <v>83</v>
      </c>
      <c r="AV158" s="14" t="s">
        <v>143</v>
      </c>
      <c r="AW158" s="14" t="s">
        <v>30</v>
      </c>
      <c r="AX158" s="14" t="s">
        <v>81</v>
      </c>
      <c r="AY158" s="161" t="s">
        <v>136</v>
      </c>
    </row>
    <row r="159" spans="2:65" s="1" customFormat="1" ht="24.2" customHeight="1">
      <c r="B159" s="32"/>
      <c r="C159" s="133" t="s">
        <v>164</v>
      </c>
      <c r="D159" s="133" t="s">
        <v>138</v>
      </c>
      <c r="E159" s="134" t="s">
        <v>165</v>
      </c>
      <c r="F159" s="135" t="s">
        <v>166</v>
      </c>
      <c r="G159" s="136" t="s">
        <v>160</v>
      </c>
      <c r="H159" s="137">
        <v>0.77800000000000002</v>
      </c>
      <c r="I159" s="138"/>
      <c r="J159" s="139">
        <f>ROUND(I159*H159,2)</f>
        <v>0</v>
      </c>
      <c r="K159" s="135" t="s">
        <v>142</v>
      </c>
      <c r="L159" s="32"/>
      <c r="M159" s="140" t="s">
        <v>1</v>
      </c>
      <c r="N159" s="141" t="s">
        <v>38</v>
      </c>
      <c r="P159" s="142">
        <f>O159*H159</f>
        <v>0</v>
      </c>
      <c r="Q159" s="142">
        <v>0</v>
      </c>
      <c r="R159" s="142">
        <f>Q159*H159</f>
        <v>0</v>
      </c>
      <c r="S159" s="142">
        <v>0</v>
      </c>
      <c r="T159" s="143">
        <f>S159*H159</f>
        <v>0</v>
      </c>
      <c r="AR159" s="144" t="s">
        <v>143</v>
      </c>
      <c r="AT159" s="144" t="s">
        <v>138</v>
      </c>
      <c r="AU159" s="144" t="s">
        <v>83</v>
      </c>
      <c r="AY159" s="17" t="s">
        <v>136</v>
      </c>
      <c r="BE159" s="145">
        <f>IF(N159="základní",J159,0)</f>
        <v>0</v>
      </c>
      <c r="BF159" s="145">
        <f>IF(N159="snížená",J159,0)</f>
        <v>0</v>
      </c>
      <c r="BG159" s="145">
        <f>IF(N159="zákl. přenesená",J159,0)</f>
        <v>0</v>
      </c>
      <c r="BH159" s="145">
        <f>IF(N159="sníž. přenesená",J159,0)</f>
        <v>0</v>
      </c>
      <c r="BI159" s="145">
        <f>IF(N159="nulová",J159,0)</f>
        <v>0</v>
      </c>
      <c r="BJ159" s="17" t="s">
        <v>81</v>
      </c>
      <c r="BK159" s="145">
        <f>ROUND(I159*H159,2)</f>
        <v>0</v>
      </c>
      <c r="BL159" s="17" t="s">
        <v>143</v>
      </c>
      <c r="BM159" s="144" t="s">
        <v>167</v>
      </c>
    </row>
    <row r="160" spans="2:65" s="12" customFormat="1" ht="11.25">
      <c r="B160" s="146"/>
      <c r="D160" s="147" t="s">
        <v>145</v>
      </c>
      <c r="E160" s="148" t="s">
        <v>1</v>
      </c>
      <c r="F160" s="149" t="s">
        <v>168</v>
      </c>
      <c r="H160" s="148" t="s">
        <v>1</v>
      </c>
      <c r="I160" s="150"/>
      <c r="L160" s="146"/>
      <c r="M160" s="151"/>
      <c r="T160" s="152"/>
      <c r="AT160" s="148" t="s">
        <v>145</v>
      </c>
      <c r="AU160" s="148" t="s">
        <v>83</v>
      </c>
      <c r="AV160" s="12" t="s">
        <v>81</v>
      </c>
      <c r="AW160" s="12" t="s">
        <v>30</v>
      </c>
      <c r="AX160" s="12" t="s">
        <v>73</v>
      </c>
      <c r="AY160" s="148" t="s">
        <v>136</v>
      </c>
    </row>
    <row r="161" spans="2:65" s="12" customFormat="1" ht="11.25">
      <c r="B161" s="146"/>
      <c r="D161" s="147" t="s">
        <v>145</v>
      </c>
      <c r="E161" s="148" t="s">
        <v>1</v>
      </c>
      <c r="F161" s="149" t="s">
        <v>169</v>
      </c>
      <c r="H161" s="148" t="s">
        <v>1</v>
      </c>
      <c r="I161" s="150"/>
      <c r="L161" s="146"/>
      <c r="M161" s="151"/>
      <c r="T161" s="152"/>
      <c r="AT161" s="148" t="s">
        <v>145</v>
      </c>
      <c r="AU161" s="148" t="s">
        <v>83</v>
      </c>
      <c r="AV161" s="12" t="s">
        <v>81</v>
      </c>
      <c r="AW161" s="12" t="s">
        <v>30</v>
      </c>
      <c r="AX161" s="12" t="s">
        <v>73</v>
      </c>
      <c r="AY161" s="148" t="s">
        <v>136</v>
      </c>
    </row>
    <row r="162" spans="2:65" s="13" customFormat="1" ht="11.25">
      <c r="B162" s="153"/>
      <c r="D162" s="147" t="s">
        <v>145</v>
      </c>
      <c r="E162" s="154" t="s">
        <v>1</v>
      </c>
      <c r="F162" s="155" t="s">
        <v>170</v>
      </c>
      <c r="H162" s="156">
        <v>0.77800000000000002</v>
      </c>
      <c r="I162" s="157"/>
      <c r="L162" s="153"/>
      <c r="M162" s="158"/>
      <c r="T162" s="159"/>
      <c r="AT162" s="154" t="s">
        <v>145</v>
      </c>
      <c r="AU162" s="154" t="s">
        <v>83</v>
      </c>
      <c r="AV162" s="13" t="s">
        <v>83</v>
      </c>
      <c r="AW162" s="13" t="s">
        <v>30</v>
      </c>
      <c r="AX162" s="13" t="s">
        <v>73</v>
      </c>
      <c r="AY162" s="154" t="s">
        <v>136</v>
      </c>
    </row>
    <row r="163" spans="2:65" s="14" customFormat="1" ht="11.25">
      <c r="B163" s="160"/>
      <c r="D163" s="147" t="s">
        <v>145</v>
      </c>
      <c r="E163" s="161" t="s">
        <v>1</v>
      </c>
      <c r="F163" s="162" t="s">
        <v>149</v>
      </c>
      <c r="H163" s="163">
        <v>0.77800000000000002</v>
      </c>
      <c r="I163" s="164"/>
      <c r="L163" s="160"/>
      <c r="M163" s="165"/>
      <c r="T163" s="166"/>
      <c r="AT163" s="161" t="s">
        <v>145</v>
      </c>
      <c r="AU163" s="161" t="s">
        <v>83</v>
      </c>
      <c r="AV163" s="14" t="s">
        <v>143</v>
      </c>
      <c r="AW163" s="14" t="s">
        <v>30</v>
      </c>
      <c r="AX163" s="14" t="s">
        <v>81</v>
      </c>
      <c r="AY163" s="161" t="s">
        <v>136</v>
      </c>
    </row>
    <row r="164" spans="2:65" s="1" customFormat="1" ht="33" customHeight="1">
      <c r="B164" s="32"/>
      <c r="C164" s="133" t="s">
        <v>171</v>
      </c>
      <c r="D164" s="133" t="s">
        <v>138</v>
      </c>
      <c r="E164" s="134" t="s">
        <v>172</v>
      </c>
      <c r="F164" s="135" t="s">
        <v>173</v>
      </c>
      <c r="G164" s="136" t="s">
        <v>160</v>
      </c>
      <c r="H164" s="137">
        <v>0.77800000000000002</v>
      </c>
      <c r="I164" s="138"/>
      <c r="J164" s="139">
        <f>ROUND(I164*H164,2)</f>
        <v>0</v>
      </c>
      <c r="K164" s="135" t="s">
        <v>142</v>
      </c>
      <c r="L164" s="32"/>
      <c r="M164" s="140" t="s">
        <v>1</v>
      </c>
      <c r="N164" s="141" t="s">
        <v>38</v>
      </c>
      <c r="P164" s="142">
        <f>O164*H164</f>
        <v>0</v>
      </c>
      <c r="Q164" s="142">
        <v>0</v>
      </c>
      <c r="R164" s="142">
        <f>Q164*H164</f>
        <v>0</v>
      </c>
      <c r="S164" s="142">
        <v>0</v>
      </c>
      <c r="T164" s="143">
        <f>S164*H164</f>
        <v>0</v>
      </c>
      <c r="AR164" s="144" t="s">
        <v>143</v>
      </c>
      <c r="AT164" s="144" t="s">
        <v>138</v>
      </c>
      <c r="AU164" s="144" t="s">
        <v>83</v>
      </c>
      <c r="AY164" s="17" t="s">
        <v>136</v>
      </c>
      <c r="BE164" s="145">
        <f>IF(N164="základní",J164,0)</f>
        <v>0</v>
      </c>
      <c r="BF164" s="145">
        <f>IF(N164="snížená",J164,0)</f>
        <v>0</v>
      </c>
      <c r="BG164" s="145">
        <f>IF(N164="zákl. přenesená",J164,0)</f>
        <v>0</v>
      </c>
      <c r="BH164" s="145">
        <f>IF(N164="sníž. přenesená",J164,0)</f>
        <v>0</v>
      </c>
      <c r="BI164" s="145">
        <f>IF(N164="nulová",J164,0)</f>
        <v>0</v>
      </c>
      <c r="BJ164" s="17" t="s">
        <v>81</v>
      </c>
      <c r="BK164" s="145">
        <f>ROUND(I164*H164,2)</f>
        <v>0</v>
      </c>
      <c r="BL164" s="17" t="s">
        <v>143</v>
      </c>
      <c r="BM164" s="144" t="s">
        <v>174</v>
      </c>
    </row>
    <row r="165" spans="2:65" s="12" customFormat="1" ht="11.25">
      <c r="B165" s="146"/>
      <c r="D165" s="147" t="s">
        <v>145</v>
      </c>
      <c r="E165" s="148" t="s">
        <v>1</v>
      </c>
      <c r="F165" s="149" t="s">
        <v>168</v>
      </c>
      <c r="H165" s="148" t="s">
        <v>1</v>
      </c>
      <c r="I165" s="150"/>
      <c r="L165" s="146"/>
      <c r="M165" s="151"/>
      <c r="T165" s="152"/>
      <c r="AT165" s="148" t="s">
        <v>145</v>
      </c>
      <c r="AU165" s="148" t="s">
        <v>83</v>
      </c>
      <c r="AV165" s="12" t="s">
        <v>81</v>
      </c>
      <c r="AW165" s="12" t="s">
        <v>30</v>
      </c>
      <c r="AX165" s="12" t="s">
        <v>73</v>
      </c>
      <c r="AY165" s="148" t="s">
        <v>136</v>
      </c>
    </row>
    <row r="166" spans="2:65" s="12" customFormat="1" ht="11.25">
      <c r="B166" s="146"/>
      <c r="D166" s="147" t="s">
        <v>145</v>
      </c>
      <c r="E166" s="148" t="s">
        <v>1</v>
      </c>
      <c r="F166" s="149" t="s">
        <v>169</v>
      </c>
      <c r="H166" s="148" t="s">
        <v>1</v>
      </c>
      <c r="I166" s="150"/>
      <c r="L166" s="146"/>
      <c r="M166" s="151"/>
      <c r="T166" s="152"/>
      <c r="AT166" s="148" t="s">
        <v>145</v>
      </c>
      <c r="AU166" s="148" t="s">
        <v>83</v>
      </c>
      <c r="AV166" s="12" t="s">
        <v>81</v>
      </c>
      <c r="AW166" s="12" t="s">
        <v>30</v>
      </c>
      <c r="AX166" s="12" t="s">
        <v>73</v>
      </c>
      <c r="AY166" s="148" t="s">
        <v>136</v>
      </c>
    </row>
    <row r="167" spans="2:65" s="13" customFormat="1" ht="11.25">
      <c r="B167" s="153"/>
      <c r="D167" s="147" t="s">
        <v>145</v>
      </c>
      <c r="E167" s="154" t="s">
        <v>1</v>
      </c>
      <c r="F167" s="155" t="s">
        <v>170</v>
      </c>
      <c r="H167" s="156">
        <v>0.77800000000000002</v>
      </c>
      <c r="I167" s="157"/>
      <c r="L167" s="153"/>
      <c r="M167" s="158"/>
      <c r="T167" s="159"/>
      <c r="AT167" s="154" t="s">
        <v>145</v>
      </c>
      <c r="AU167" s="154" t="s">
        <v>83</v>
      </c>
      <c r="AV167" s="13" t="s">
        <v>83</v>
      </c>
      <c r="AW167" s="13" t="s">
        <v>30</v>
      </c>
      <c r="AX167" s="13" t="s">
        <v>73</v>
      </c>
      <c r="AY167" s="154" t="s">
        <v>136</v>
      </c>
    </row>
    <row r="168" spans="2:65" s="14" customFormat="1" ht="11.25">
      <c r="B168" s="160"/>
      <c r="D168" s="147" t="s">
        <v>145</v>
      </c>
      <c r="E168" s="161" t="s">
        <v>1</v>
      </c>
      <c r="F168" s="162" t="s">
        <v>149</v>
      </c>
      <c r="H168" s="163">
        <v>0.77800000000000002</v>
      </c>
      <c r="I168" s="164"/>
      <c r="L168" s="160"/>
      <c r="M168" s="165"/>
      <c r="T168" s="166"/>
      <c r="AT168" s="161" t="s">
        <v>145</v>
      </c>
      <c r="AU168" s="161" t="s">
        <v>83</v>
      </c>
      <c r="AV168" s="14" t="s">
        <v>143</v>
      </c>
      <c r="AW168" s="14" t="s">
        <v>30</v>
      </c>
      <c r="AX168" s="14" t="s">
        <v>81</v>
      </c>
      <c r="AY168" s="161" t="s">
        <v>136</v>
      </c>
    </row>
    <row r="169" spans="2:65" s="1" customFormat="1" ht="37.9" customHeight="1">
      <c r="B169" s="32"/>
      <c r="C169" s="133" t="s">
        <v>175</v>
      </c>
      <c r="D169" s="133" t="s">
        <v>138</v>
      </c>
      <c r="E169" s="134" t="s">
        <v>176</v>
      </c>
      <c r="F169" s="135" t="s">
        <v>177</v>
      </c>
      <c r="G169" s="136" t="s">
        <v>160</v>
      </c>
      <c r="H169" s="137">
        <v>0.77800000000000002</v>
      </c>
      <c r="I169" s="138"/>
      <c r="J169" s="139">
        <f>ROUND(I169*H169,2)</f>
        <v>0</v>
      </c>
      <c r="K169" s="135" t="s">
        <v>142</v>
      </c>
      <c r="L169" s="32"/>
      <c r="M169" s="140" t="s">
        <v>1</v>
      </c>
      <c r="N169" s="141" t="s">
        <v>38</v>
      </c>
      <c r="P169" s="142">
        <f>O169*H169</f>
        <v>0</v>
      </c>
      <c r="Q169" s="142">
        <v>0</v>
      </c>
      <c r="R169" s="142">
        <f>Q169*H169</f>
        <v>0</v>
      </c>
      <c r="S169" s="142">
        <v>0</v>
      </c>
      <c r="T169" s="143">
        <f>S169*H169</f>
        <v>0</v>
      </c>
      <c r="AR169" s="144" t="s">
        <v>143</v>
      </c>
      <c r="AT169" s="144" t="s">
        <v>138</v>
      </c>
      <c r="AU169" s="144" t="s">
        <v>83</v>
      </c>
      <c r="AY169" s="17" t="s">
        <v>136</v>
      </c>
      <c r="BE169" s="145">
        <f>IF(N169="základní",J169,0)</f>
        <v>0</v>
      </c>
      <c r="BF169" s="145">
        <f>IF(N169="snížená",J169,0)</f>
        <v>0</v>
      </c>
      <c r="BG169" s="145">
        <f>IF(N169="zákl. přenesená",J169,0)</f>
        <v>0</v>
      </c>
      <c r="BH169" s="145">
        <f>IF(N169="sníž. přenesená",J169,0)</f>
        <v>0</v>
      </c>
      <c r="BI169" s="145">
        <f>IF(N169="nulová",J169,0)</f>
        <v>0</v>
      </c>
      <c r="BJ169" s="17" t="s">
        <v>81</v>
      </c>
      <c r="BK169" s="145">
        <f>ROUND(I169*H169,2)</f>
        <v>0</v>
      </c>
      <c r="BL169" s="17" t="s">
        <v>143</v>
      </c>
      <c r="BM169" s="144" t="s">
        <v>178</v>
      </c>
    </row>
    <row r="170" spans="2:65" s="1" customFormat="1" ht="24.2" customHeight="1">
      <c r="B170" s="32"/>
      <c r="C170" s="133" t="s">
        <v>179</v>
      </c>
      <c r="D170" s="133" t="s">
        <v>138</v>
      </c>
      <c r="E170" s="134" t="s">
        <v>180</v>
      </c>
      <c r="F170" s="135" t="s">
        <v>181</v>
      </c>
      <c r="G170" s="136" t="s">
        <v>160</v>
      </c>
      <c r="H170" s="137">
        <v>8.6859999999999999</v>
      </c>
      <c r="I170" s="138"/>
      <c r="J170" s="139">
        <f>ROUND(I170*H170,2)</f>
        <v>0</v>
      </c>
      <c r="K170" s="135" t="s">
        <v>142</v>
      </c>
      <c r="L170" s="32"/>
      <c r="M170" s="140" t="s">
        <v>1</v>
      </c>
      <c r="N170" s="141" t="s">
        <v>38</v>
      </c>
      <c r="P170" s="142">
        <f>O170*H170</f>
        <v>0</v>
      </c>
      <c r="Q170" s="142">
        <v>0</v>
      </c>
      <c r="R170" s="142">
        <f>Q170*H170</f>
        <v>0</v>
      </c>
      <c r="S170" s="142">
        <v>0</v>
      </c>
      <c r="T170" s="143">
        <f>S170*H170</f>
        <v>0</v>
      </c>
      <c r="AR170" s="144" t="s">
        <v>143</v>
      </c>
      <c r="AT170" s="144" t="s">
        <v>138</v>
      </c>
      <c r="AU170" s="144" t="s">
        <v>83</v>
      </c>
      <c r="AY170" s="17" t="s">
        <v>136</v>
      </c>
      <c r="BE170" s="145">
        <f>IF(N170="základní",J170,0)</f>
        <v>0</v>
      </c>
      <c r="BF170" s="145">
        <f>IF(N170="snížená",J170,0)</f>
        <v>0</v>
      </c>
      <c r="BG170" s="145">
        <f>IF(N170="zákl. přenesená",J170,0)</f>
        <v>0</v>
      </c>
      <c r="BH170" s="145">
        <f>IF(N170="sníž. přenesená",J170,0)</f>
        <v>0</v>
      </c>
      <c r="BI170" s="145">
        <f>IF(N170="nulová",J170,0)</f>
        <v>0</v>
      </c>
      <c r="BJ170" s="17" t="s">
        <v>81</v>
      </c>
      <c r="BK170" s="145">
        <f>ROUND(I170*H170,2)</f>
        <v>0</v>
      </c>
      <c r="BL170" s="17" t="s">
        <v>143</v>
      </c>
      <c r="BM170" s="144" t="s">
        <v>182</v>
      </c>
    </row>
    <row r="171" spans="2:65" s="12" customFormat="1" ht="11.25">
      <c r="B171" s="146"/>
      <c r="D171" s="147" t="s">
        <v>145</v>
      </c>
      <c r="E171" s="148" t="s">
        <v>1</v>
      </c>
      <c r="F171" s="149" t="s">
        <v>146</v>
      </c>
      <c r="H171" s="148" t="s">
        <v>1</v>
      </c>
      <c r="I171" s="150"/>
      <c r="L171" s="146"/>
      <c r="M171" s="151"/>
      <c r="T171" s="152"/>
      <c r="AT171" s="148" t="s">
        <v>145</v>
      </c>
      <c r="AU171" s="148" t="s">
        <v>83</v>
      </c>
      <c r="AV171" s="12" t="s">
        <v>81</v>
      </c>
      <c r="AW171" s="12" t="s">
        <v>30</v>
      </c>
      <c r="AX171" s="12" t="s">
        <v>73</v>
      </c>
      <c r="AY171" s="148" t="s">
        <v>136</v>
      </c>
    </row>
    <row r="172" spans="2:65" s="12" customFormat="1" ht="22.5">
      <c r="B172" s="146"/>
      <c r="D172" s="147" t="s">
        <v>145</v>
      </c>
      <c r="E172" s="148" t="s">
        <v>1</v>
      </c>
      <c r="F172" s="149" t="s">
        <v>147</v>
      </c>
      <c r="H172" s="148" t="s">
        <v>1</v>
      </c>
      <c r="I172" s="150"/>
      <c r="L172" s="146"/>
      <c r="M172" s="151"/>
      <c r="T172" s="152"/>
      <c r="AT172" s="148" t="s">
        <v>145</v>
      </c>
      <c r="AU172" s="148" t="s">
        <v>83</v>
      </c>
      <c r="AV172" s="12" t="s">
        <v>81</v>
      </c>
      <c r="AW172" s="12" t="s">
        <v>30</v>
      </c>
      <c r="AX172" s="12" t="s">
        <v>73</v>
      </c>
      <c r="AY172" s="148" t="s">
        <v>136</v>
      </c>
    </row>
    <row r="173" spans="2:65" s="13" customFormat="1" ht="11.25">
      <c r="B173" s="153"/>
      <c r="D173" s="147" t="s">
        <v>145</v>
      </c>
      <c r="E173" s="154" t="s">
        <v>1</v>
      </c>
      <c r="F173" s="155" t="s">
        <v>162</v>
      </c>
      <c r="H173" s="156">
        <v>6.6079999999999997</v>
      </c>
      <c r="I173" s="157"/>
      <c r="L173" s="153"/>
      <c r="M173" s="158"/>
      <c r="T173" s="159"/>
      <c r="AT173" s="154" t="s">
        <v>145</v>
      </c>
      <c r="AU173" s="154" t="s">
        <v>83</v>
      </c>
      <c r="AV173" s="13" t="s">
        <v>83</v>
      </c>
      <c r="AW173" s="13" t="s">
        <v>30</v>
      </c>
      <c r="AX173" s="13" t="s">
        <v>73</v>
      </c>
      <c r="AY173" s="154" t="s">
        <v>136</v>
      </c>
    </row>
    <row r="174" spans="2:65" s="13" customFormat="1" ht="11.25">
      <c r="B174" s="153"/>
      <c r="D174" s="147" t="s">
        <v>145</v>
      </c>
      <c r="E174" s="154" t="s">
        <v>1</v>
      </c>
      <c r="F174" s="155" t="s">
        <v>163</v>
      </c>
      <c r="H174" s="156">
        <v>2.0779999999999998</v>
      </c>
      <c r="I174" s="157"/>
      <c r="L174" s="153"/>
      <c r="M174" s="158"/>
      <c r="T174" s="159"/>
      <c r="AT174" s="154" t="s">
        <v>145</v>
      </c>
      <c r="AU174" s="154" t="s">
        <v>83</v>
      </c>
      <c r="AV174" s="13" t="s">
        <v>83</v>
      </c>
      <c r="AW174" s="13" t="s">
        <v>30</v>
      </c>
      <c r="AX174" s="13" t="s">
        <v>73</v>
      </c>
      <c r="AY174" s="154" t="s">
        <v>136</v>
      </c>
    </row>
    <row r="175" spans="2:65" s="14" customFormat="1" ht="11.25">
      <c r="B175" s="160"/>
      <c r="D175" s="147" t="s">
        <v>145</v>
      </c>
      <c r="E175" s="161" t="s">
        <v>1</v>
      </c>
      <c r="F175" s="162" t="s">
        <v>149</v>
      </c>
      <c r="H175" s="163">
        <v>8.6859999999999999</v>
      </c>
      <c r="I175" s="164"/>
      <c r="L175" s="160"/>
      <c r="M175" s="165"/>
      <c r="T175" s="166"/>
      <c r="AT175" s="161" t="s">
        <v>145</v>
      </c>
      <c r="AU175" s="161" t="s">
        <v>83</v>
      </c>
      <c r="AV175" s="14" t="s">
        <v>143</v>
      </c>
      <c r="AW175" s="14" t="s">
        <v>30</v>
      </c>
      <c r="AX175" s="14" t="s">
        <v>81</v>
      </c>
      <c r="AY175" s="161" t="s">
        <v>136</v>
      </c>
    </row>
    <row r="176" spans="2:65" s="11" customFormat="1" ht="22.9" customHeight="1">
      <c r="B176" s="121"/>
      <c r="D176" s="122" t="s">
        <v>72</v>
      </c>
      <c r="E176" s="131" t="s">
        <v>83</v>
      </c>
      <c r="F176" s="131" t="s">
        <v>183</v>
      </c>
      <c r="I176" s="124"/>
      <c r="J176" s="132">
        <f>BK176</f>
        <v>0</v>
      </c>
      <c r="L176" s="121"/>
      <c r="M176" s="126"/>
      <c r="P176" s="127">
        <f>SUM(P177:P186)</f>
        <v>0</v>
      </c>
      <c r="R176" s="127">
        <f>SUM(R177:R186)</f>
        <v>1.7986802411120002</v>
      </c>
      <c r="T176" s="128">
        <f>SUM(T177:T186)</f>
        <v>0</v>
      </c>
      <c r="AR176" s="122" t="s">
        <v>81</v>
      </c>
      <c r="AT176" s="129" t="s">
        <v>72</v>
      </c>
      <c r="AU176" s="129" t="s">
        <v>81</v>
      </c>
      <c r="AY176" s="122" t="s">
        <v>136</v>
      </c>
      <c r="BK176" s="130">
        <f>SUM(BK177:BK186)</f>
        <v>0</v>
      </c>
    </row>
    <row r="177" spans="2:65" s="1" customFormat="1" ht="16.5" customHeight="1">
      <c r="B177" s="32"/>
      <c r="C177" s="133" t="s">
        <v>184</v>
      </c>
      <c r="D177" s="133" t="s">
        <v>138</v>
      </c>
      <c r="E177" s="134" t="s">
        <v>185</v>
      </c>
      <c r="F177" s="135" t="s">
        <v>186</v>
      </c>
      <c r="G177" s="136" t="s">
        <v>160</v>
      </c>
      <c r="H177" s="137">
        <v>0.77800000000000002</v>
      </c>
      <c r="I177" s="138"/>
      <c r="J177" s="139">
        <f>ROUND(I177*H177,2)</f>
        <v>0</v>
      </c>
      <c r="K177" s="135" t="s">
        <v>142</v>
      </c>
      <c r="L177" s="32"/>
      <c r="M177" s="140" t="s">
        <v>1</v>
      </c>
      <c r="N177" s="141" t="s">
        <v>38</v>
      </c>
      <c r="P177" s="142">
        <f>O177*H177</f>
        <v>0</v>
      </c>
      <c r="Q177" s="142">
        <v>2.3010222040000001</v>
      </c>
      <c r="R177" s="142">
        <f>Q177*H177</f>
        <v>1.7901952747120002</v>
      </c>
      <c r="S177" s="142">
        <v>0</v>
      </c>
      <c r="T177" s="143">
        <f>S177*H177</f>
        <v>0</v>
      </c>
      <c r="AR177" s="144" t="s">
        <v>143</v>
      </c>
      <c r="AT177" s="144" t="s">
        <v>138</v>
      </c>
      <c r="AU177" s="144" t="s">
        <v>83</v>
      </c>
      <c r="AY177" s="17" t="s">
        <v>136</v>
      </c>
      <c r="BE177" s="145">
        <f>IF(N177="základní",J177,0)</f>
        <v>0</v>
      </c>
      <c r="BF177" s="145">
        <f>IF(N177="snížená",J177,0)</f>
        <v>0</v>
      </c>
      <c r="BG177" s="145">
        <f>IF(N177="zákl. přenesená",J177,0)</f>
        <v>0</v>
      </c>
      <c r="BH177" s="145">
        <f>IF(N177="sníž. přenesená",J177,0)</f>
        <v>0</v>
      </c>
      <c r="BI177" s="145">
        <f>IF(N177="nulová",J177,0)</f>
        <v>0</v>
      </c>
      <c r="BJ177" s="17" t="s">
        <v>81</v>
      </c>
      <c r="BK177" s="145">
        <f>ROUND(I177*H177,2)</f>
        <v>0</v>
      </c>
      <c r="BL177" s="17" t="s">
        <v>143</v>
      </c>
      <c r="BM177" s="144" t="s">
        <v>187</v>
      </c>
    </row>
    <row r="178" spans="2:65" s="12" customFormat="1" ht="11.25">
      <c r="B178" s="146"/>
      <c r="D178" s="147" t="s">
        <v>145</v>
      </c>
      <c r="E178" s="148" t="s">
        <v>1</v>
      </c>
      <c r="F178" s="149" t="s">
        <v>168</v>
      </c>
      <c r="H178" s="148" t="s">
        <v>1</v>
      </c>
      <c r="I178" s="150"/>
      <c r="L178" s="146"/>
      <c r="M178" s="151"/>
      <c r="T178" s="152"/>
      <c r="AT178" s="148" t="s">
        <v>145</v>
      </c>
      <c r="AU178" s="148" t="s">
        <v>83</v>
      </c>
      <c r="AV178" s="12" t="s">
        <v>81</v>
      </c>
      <c r="AW178" s="12" t="s">
        <v>30</v>
      </c>
      <c r="AX178" s="12" t="s">
        <v>73</v>
      </c>
      <c r="AY178" s="148" t="s">
        <v>136</v>
      </c>
    </row>
    <row r="179" spans="2:65" s="12" customFormat="1" ht="11.25">
      <c r="B179" s="146"/>
      <c r="D179" s="147" t="s">
        <v>145</v>
      </c>
      <c r="E179" s="148" t="s">
        <v>1</v>
      </c>
      <c r="F179" s="149" t="s">
        <v>169</v>
      </c>
      <c r="H179" s="148" t="s">
        <v>1</v>
      </c>
      <c r="I179" s="150"/>
      <c r="L179" s="146"/>
      <c r="M179" s="151"/>
      <c r="T179" s="152"/>
      <c r="AT179" s="148" t="s">
        <v>145</v>
      </c>
      <c r="AU179" s="148" t="s">
        <v>83</v>
      </c>
      <c r="AV179" s="12" t="s">
        <v>81</v>
      </c>
      <c r="AW179" s="12" t="s">
        <v>30</v>
      </c>
      <c r="AX179" s="12" t="s">
        <v>73</v>
      </c>
      <c r="AY179" s="148" t="s">
        <v>136</v>
      </c>
    </row>
    <row r="180" spans="2:65" s="13" customFormat="1" ht="11.25">
      <c r="B180" s="153"/>
      <c r="D180" s="147" t="s">
        <v>145</v>
      </c>
      <c r="E180" s="154" t="s">
        <v>1</v>
      </c>
      <c r="F180" s="155" t="s">
        <v>170</v>
      </c>
      <c r="H180" s="156">
        <v>0.77800000000000002</v>
      </c>
      <c r="I180" s="157"/>
      <c r="L180" s="153"/>
      <c r="M180" s="158"/>
      <c r="T180" s="159"/>
      <c r="AT180" s="154" t="s">
        <v>145</v>
      </c>
      <c r="AU180" s="154" t="s">
        <v>83</v>
      </c>
      <c r="AV180" s="13" t="s">
        <v>83</v>
      </c>
      <c r="AW180" s="13" t="s">
        <v>30</v>
      </c>
      <c r="AX180" s="13" t="s">
        <v>73</v>
      </c>
      <c r="AY180" s="154" t="s">
        <v>136</v>
      </c>
    </row>
    <row r="181" spans="2:65" s="14" customFormat="1" ht="11.25">
      <c r="B181" s="160"/>
      <c r="D181" s="147" t="s">
        <v>145</v>
      </c>
      <c r="E181" s="161" t="s">
        <v>1</v>
      </c>
      <c r="F181" s="162" t="s">
        <v>149</v>
      </c>
      <c r="H181" s="163">
        <v>0.77800000000000002</v>
      </c>
      <c r="I181" s="164"/>
      <c r="L181" s="160"/>
      <c r="M181" s="165"/>
      <c r="T181" s="166"/>
      <c r="AT181" s="161" t="s">
        <v>145</v>
      </c>
      <c r="AU181" s="161" t="s">
        <v>83</v>
      </c>
      <c r="AV181" s="14" t="s">
        <v>143</v>
      </c>
      <c r="AW181" s="14" t="s">
        <v>30</v>
      </c>
      <c r="AX181" s="14" t="s">
        <v>81</v>
      </c>
      <c r="AY181" s="161" t="s">
        <v>136</v>
      </c>
    </row>
    <row r="182" spans="2:65" s="1" customFormat="1" ht="21.75" customHeight="1">
      <c r="B182" s="32"/>
      <c r="C182" s="133" t="s">
        <v>188</v>
      </c>
      <c r="D182" s="133" t="s">
        <v>138</v>
      </c>
      <c r="E182" s="134" t="s">
        <v>189</v>
      </c>
      <c r="F182" s="135" t="s">
        <v>190</v>
      </c>
      <c r="G182" s="136" t="s">
        <v>191</v>
      </c>
      <c r="H182" s="137">
        <v>8.0000000000000002E-3</v>
      </c>
      <c r="I182" s="138"/>
      <c r="J182" s="139">
        <f>ROUND(I182*H182,2)</f>
        <v>0</v>
      </c>
      <c r="K182" s="135" t="s">
        <v>142</v>
      </c>
      <c r="L182" s="32"/>
      <c r="M182" s="140" t="s">
        <v>1</v>
      </c>
      <c r="N182" s="141" t="s">
        <v>38</v>
      </c>
      <c r="P182" s="142">
        <f>O182*H182</f>
        <v>0</v>
      </c>
      <c r="Q182" s="142">
        <v>1.0606207999999999</v>
      </c>
      <c r="R182" s="142">
        <f>Q182*H182</f>
        <v>8.4849664000000002E-3</v>
      </c>
      <c r="S182" s="142">
        <v>0</v>
      </c>
      <c r="T182" s="143">
        <f>S182*H182</f>
        <v>0</v>
      </c>
      <c r="AR182" s="144" t="s">
        <v>143</v>
      </c>
      <c r="AT182" s="144" t="s">
        <v>138</v>
      </c>
      <c r="AU182" s="144" t="s">
        <v>83</v>
      </c>
      <c r="AY182" s="17" t="s">
        <v>136</v>
      </c>
      <c r="BE182" s="145">
        <f>IF(N182="základní",J182,0)</f>
        <v>0</v>
      </c>
      <c r="BF182" s="145">
        <f>IF(N182="snížená",J182,0)</f>
        <v>0</v>
      </c>
      <c r="BG182" s="145">
        <f>IF(N182="zákl. přenesená",J182,0)</f>
        <v>0</v>
      </c>
      <c r="BH182" s="145">
        <f>IF(N182="sníž. přenesená",J182,0)</f>
        <v>0</v>
      </c>
      <c r="BI182" s="145">
        <f>IF(N182="nulová",J182,0)</f>
        <v>0</v>
      </c>
      <c r="BJ182" s="17" t="s">
        <v>81</v>
      </c>
      <c r="BK182" s="145">
        <f>ROUND(I182*H182,2)</f>
        <v>0</v>
      </c>
      <c r="BL182" s="17" t="s">
        <v>143</v>
      </c>
      <c r="BM182" s="144" t="s">
        <v>192</v>
      </c>
    </row>
    <row r="183" spans="2:65" s="12" customFormat="1" ht="11.25">
      <c r="B183" s="146"/>
      <c r="D183" s="147" t="s">
        <v>145</v>
      </c>
      <c r="E183" s="148" t="s">
        <v>1</v>
      </c>
      <c r="F183" s="149" t="s">
        <v>168</v>
      </c>
      <c r="H183" s="148" t="s">
        <v>1</v>
      </c>
      <c r="I183" s="150"/>
      <c r="L183" s="146"/>
      <c r="M183" s="151"/>
      <c r="T183" s="152"/>
      <c r="AT183" s="148" t="s">
        <v>145</v>
      </c>
      <c r="AU183" s="148" t="s">
        <v>83</v>
      </c>
      <c r="AV183" s="12" t="s">
        <v>81</v>
      </c>
      <c r="AW183" s="12" t="s">
        <v>30</v>
      </c>
      <c r="AX183" s="12" t="s">
        <v>73</v>
      </c>
      <c r="AY183" s="148" t="s">
        <v>136</v>
      </c>
    </row>
    <row r="184" spans="2:65" s="12" customFormat="1" ht="11.25">
      <c r="B184" s="146"/>
      <c r="D184" s="147" t="s">
        <v>145</v>
      </c>
      <c r="E184" s="148" t="s">
        <v>1</v>
      </c>
      <c r="F184" s="149" t="s">
        <v>169</v>
      </c>
      <c r="H184" s="148" t="s">
        <v>1</v>
      </c>
      <c r="I184" s="150"/>
      <c r="L184" s="146"/>
      <c r="M184" s="151"/>
      <c r="T184" s="152"/>
      <c r="AT184" s="148" t="s">
        <v>145</v>
      </c>
      <c r="AU184" s="148" t="s">
        <v>83</v>
      </c>
      <c r="AV184" s="12" t="s">
        <v>81</v>
      </c>
      <c r="AW184" s="12" t="s">
        <v>30</v>
      </c>
      <c r="AX184" s="12" t="s">
        <v>73</v>
      </c>
      <c r="AY184" s="148" t="s">
        <v>136</v>
      </c>
    </row>
    <row r="185" spans="2:65" s="13" customFormat="1" ht="11.25">
      <c r="B185" s="153"/>
      <c r="D185" s="147" t="s">
        <v>145</v>
      </c>
      <c r="E185" s="154" t="s">
        <v>1</v>
      </c>
      <c r="F185" s="155" t="s">
        <v>193</v>
      </c>
      <c r="H185" s="156">
        <v>8.0000000000000002E-3</v>
      </c>
      <c r="I185" s="157"/>
      <c r="L185" s="153"/>
      <c r="M185" s="158"/>
      <c r="T185" s="159"/>
      <c r="AT185" s="154" t="s">
        <v>145</v>
      </c>
      <c r="AU185" s="154" t="s">
        <v>83</v>
      </c>
      <c r="AV185" s="13" t="s">
        <v>83</v>
      </c>
      <c r="AW185" s="13" t="s">
        <v>30</v>
      </c>
      <c r="AX185" s="13" t="s">
        <v>73</v>
      </c>
      <c r="AY185" s="154" t="s">
        <v>136</v>
      </c>
    </row>
    <row r="186" spans="2:65" s="14" customFormat="1" ht="11.25">
      <c r="B186" s="160"/>
      <c r="D186" s="147" t="s">
        <v>145</v>
      </c>
      <c r="E186" s="161" t="s">
        <v>1</v>
      </c>
      <c r="F186" s="162" t="s">
        <v>149</v>
      </c>
      <c r="H186" s="163">
        <v>8.0000000000000002E-3</v>
      </c>
      <c r="I186" s="164"/>
      <c r="L186" s="160"/>
      <c r="M186" s="165"/>
      <c r="T186" s="166"/>
      <c r="AT186" s="161" t="s">
        <v>145</v>
      </c>
      <c r="AU186" s="161" t="s">
        <v>83</v>
      </c>
      <c r="AV186" s="14" t="s">
        <v>143</v>
      </c>
      <c r="AW186" s="14" t="s">
        <v>30</v>
      </c>
      <c r="AX186" s="14" t="s">
        <v>81</v>
      </c>
      <c r="AY186" s="161" t="s">
        <v>136</v>
      </c>
    </row>
    <row r="187" spans="2:65" s="11" customFormat="1" ht="22.9" customHeight="1">
      <c r="B187" s="121"/>
      <c r="D187" s="122" t="s">
        <v>72</v>
      </c>
      <c r="E187" s="131" t="s">
        <v>154</v>
      </c>
      <c r="F187" s="131" t="s">
        <v>194</v>
      </c>
      <c r="I187" s="124"/>
      <c r="J187" s="132">
        <f>BK187</f>
        <v>0</v>
      </c>
      <c r="L187" s="121"/>
      <c r="M187" s="126"/>
      <c r="P187" s="127">
        <f>SUM(P188:P221)</f>
        <v>0</v>
      </c>
      <c r="R187" s="127">
        <f>SUM(R188:R221)</f>
        <v>4.1887092248649997</v>
      </c>
      <c r="T187" s="128">
        <f>SUM(T188:T221)</f>
        <v>0</v>
      </c>
      <c r="AR187" s="122" t="s">
        <v>81</v>
      </c>
      <c r="AT187" s="129" t="s">
        <v>72</v>
      </c>
      <c r="AU187" s="129" t="s">
        <v>81</v>
      </c>
      <c r="AY187" s="122" t="s">
        <v>136</v>
      </c>
      <c r="BK187" s="130">
        <f>SUM(BK188:BK221)</f>
        <v>0</v>
      </c>
    </row>
    <row r="188" spans="2:65" s="1" customFormat="1" ht="24.2" customHeight="1">
      <c r="B188" s="32"/>
      <c r="C188" s="133" t="s">
        <v>195</v>
      </c>
      <c r="D188" s="133" t="s">
        <v>138</v>
      </c>
      <c r="E188" s="134" t="s">
        <v>196</v>
      </c>
      <c r="F188" s="135" t="s">
        <v>197</v>
      </c>
      <c r="G188" s="136" t="s">
        <v>160</v>
      </c>
      <c r="H188" s="137">
        <v>1.377</v>
      </c>
      <c r="I188" s="138"/>
      <c r="J188" s="139">
        <f>ROUND(I188*H188,2)</f>
        <v>0</v>
      </c>
      <c r="K188" s="135" t="s">
        <v>142</v>
      </c>
      <c r="L188" s="32"/>
      <c r="M188" s="140" t="s">
        <v>1</v>
      </c>
      <c r="N188" s="141" t="s">
        <v>38</v>
      </c>
      <c r="P188" s="142">
        <f>O188*H188</f>
        <v>0</v>
      </c>
      <c r="Q188" s="142">
        <v>1.8774999999999999</v>
      </c>
      <c r="R188" s="142">
        <f>Q188*H188</f>
        <v>2.5853174999999999</v>
      </c>
      <c r="S188" s="142">
        <v>0</v>
      </c>
      <c r="T188" s="143">
        <f>S188*H188</f>
        <v>0</v>
      </c>
      <c r="AR188" s="144" t="s">
        <v>143</v>
      </c>
      <c r="AT188" s="144" t="s">
        <v>138</v>
      </c>
      <c r="AU188" s="144" t="s">
        <v>83</v>
      </c>
      <c r="AY188" s="17" t="s">
        <v>136</v>
      </c>
      <c r="BE188" s="145">
        <f>IF(N188="základní",J188,0)</f>
        <v>0</v>
      </c>
      <c r="BF188" s="145">
        <f>IF(N188="snížená",J188,0)</f>
        <v>0</v>
      </c>
      <c r="BG188" s="145">
        <f>IF(N188="zákl. přenesená",J188,0)</f>
        <v>0</v>
      </c>
      <c r="BH188" s="145">
        <f>IF(N188="sníž. přenesená",J188,0)</f>
        <v>0</v>
      </c>
      <c r="BI188" s="145">
        <f>IF(N188="nulová",J188,0)</f>
        <v>0</v>
      </c>
      <c r="BJ188" s="17" t="s">
        <v>81</v>
      </c>
      <c r="BK188" s="145">
        <f>ROUND(I188*H188,2)</f>
        <v>0</v>
      </c>
      <c r="BL188" s="17" t="s">
        <v>143</v>
      </c>
      <c r="BM188" s="144" t="s">
        <v>198</v>
      </c>
    </row>
    <row r="189" spans="2:65" s="12" customFormat="1" ht="11.25">
      <c r="B189" s="146"/>
      <c r="D189" s="147" t="s">
        <v>145</v>
      </c>
      <c r="E189" s="148" t="s">
        <v>1</v>
      </c>
      <c r="F189" s="149" t="s">
        <v>168</v>
      </c>
      <c r="H189" s="148" t="s">
        <v>1</v>
      </c>
      <c r="I189" s="150"/>
      <c r="L189" s="146"/>
      <c r="M189" s="151"/>
      <c r="T189" s="152"/>
      <c r="AT189" s="148" t="s">
        <v>145</v>
      </c>
      <c r="AU189" s="148" t="s">
        <v>83</v>
      </c>
      <c r="AV189" s="12" t="s">
        <v>81</v>
      </c>
      <c r="AW189" s="12" t="s">
        <v>30</v>
      </c>
      <c r="AX189" s="12" t="s">
        <v>73</v>
      </c>
      <c r="AY189" s="148" t="s">
        <v>136</v>
      </c>
    </row>
    <row r="190" spans="2:65" s="12" customFormat="1" ht="11.25">
      <c r="B190" s="146"/>
      <c r="D190" s="147" t="s">
        <v>145</v>
      </c>
      <c r="E190" s="148" t="s">
        <v>1</v>
      </c>
      <c r="F190" s="149" t="s">
        <v>199</v>
      </c>
      <c r="H190" s="148" t="s">
        <v>1</v>
      </c>
      <c r="I190" s="150"/>
      <c r="L190" s="146"/>
      <c r="M190" s="151"/>
      <c r="T190" s="152"/>
      <c r="AT190" s="148" t="s">
        <v>145</v>
      </c>
      <c r="AU190" s="148" t="s">
        <v>83</v>
      </c>
      <c r="AV190" s="12" t="s">
        <v>81</v>
      </c>
      <c r="AW190" s="12" t="s">
        <v>30</v>
      </c>
      <c r="AX190" s="12" t="s">
        <v>73</v>
      </c>
      <c r="AY190" s="148" t="s">
        <v>136</v>
      </c>
    </row>
    <row r="191" spans="2:65" s="13" customFormat="1" ht="11.25">
      <c r="B191" s="153"/>
      <c r="D191" s="147" t="s">
        <v>145</v>
      </c>
      <c r="E191" s="154" t="s">
        <v>1</v>
      </c>
      <c r="F191" s="155" t="s">
        <v>200</v>
      </c>
      <c r="H191" s="156">
        <v>1.167</v>
      </c>
      <c r="I191" s="157"/>
      <c r="L191" s="153"/>
      <c r="M191" s="158"/>
      <c r="T191" s="159"/>
      <c r="AT191" s="154" t="s">
        <v>145</v>
      </c>
      <c r="AU191" s="154" t="s">
        <v>83</v>
      </c>
      <c r="AV191" s="13" t="s">
        <v>83</v>
      </c>
      <c r="AW191" s="13" t="s">
        <v>30</v>
      </c>
      <c r="AX191" s="13" t="s">
        <v>73</v>
      </c>
      <c r="AY191" s="154" t="s">
        <v>136</v>
      </c>
    </row>
    <row r="192" spans="2:65" s="13" customFormat="1" ht="11.25">
      <c r="B192" s="153"/>
      <c r="D192" s="147" t="s">
        <v>145</v>
      </c>
      <c r="E192" s="154" t="s">
        <v>1</v>
      </c>
      <c r="F192" s="155" t="s">
        <v>201</v>
      </c>
      <c r="H192" s="156">
        <v>0.21</v>
      </c>
      <c r="I192" s="157"/>
      <c r="L192" s="153"/>
      <c r="M192" s="158"/>
      <c r="T192" s="159"/>
      <c r="AT192" s="154" t="s">
        <v>145</v>
      </c>
      <c r="AU192" s="154" t="s">
        <v>83</v>
      </c>
      <c r="AV192" s="13" t="s">
        <v>83</v>
      </c>
      <c r="AW192" s="13" t="s">
        <v>30</v>
      </c>
      <c r="AX192" s="13" t="s">
        <v>73</v>
      </c>
      <c r="AY192" s="154" t="s">
        <v>136</v>
      </c>
    </row>
    <row r="193" spans="2:65" s="14" customFormat="1" ht="11.25">
      <c r="B193" s="160"/>
      <c r="D193" s="147" t="s">
        <v>145</v>
      </c>
      <c r="E193" s="161" t="s">
        <v>1</v>
      </c>
      <c r="F193" s="162" t="s">
        <v>149</v>
      </c>
      <c r="H193" s="163">
        <v>1.377</v>
      </c>
      <c r="I193" s="164"/>
      <c r="L193" s="160"/>
      <c r="M193" s="165"/>
      <c r="T193" s="166"/>
      <c r="AT193" s="161" t="s">
        <v>145</v>
      </c>
      <c r="AU193" s="161" t="s">
        <v>83</v>
      </c>
      <c r="AV193" s="14" t="s">
        <v>143</v>
      </c>
      <c r="AW193" s="14" t="s">
        <v>30</v>
      </c>
      <c r="AX193" s="14" t="s">
        <v>81</v>
      </c>
      <c r="AY193" s="161" t="s">
        <v>136</v>
      </c>
    </row>
    <row r="194" spans="2:65" s="1" customFormat="1" ht="24.2" customHeight="1">
      <c r="B194" s="32"/>
      <c r="C194" s="133" t="s">
        <v>8</v>
      </c>
      <c r="D194" s="133" t="s">
        <v>138</v>
      </c>
      <c r="E194" s="134" t="s">
        <v>202</v>
      </c>
      <c r="F194" s="135" t="s">
        <v>203</v>
      </c>
      <c r="G194" s="136" t="s">
        <v>141</v>
      </c>
      <c r="H194" s="137">
        <v>3.5750000000000002</v>
      </c>
      <c r="I194" s="138"/>
      <c r="J194" s="139">
        <f>ROUND(I194*H194,2)</f>
        <v>0</v>
      </c>
      <c r="K194" s="135" t="s">
        <v>142</v>
      </c>
      <c r="L194" s="32"/>
      <c r="M194" s="140" t="s">
        <v>1</v>
      </c>
      <c r="N194" s="141" t="s">
        <v>38</v>
      </c>
      <c r="P194" s="142">
        <f>O194*H194</f>
        <v>0</v>
      </c>
      <c r="Q194" s="142">
        <v>2.2117419999999999E-2</v>
      </c>
      <c r="R194" s="142">
        <f>Q194*H194</f>
        <v>7.9069776499999994E-2</v>
      </c>
      <c r="S194" s="142">
        <v>0</v>
      </c>
      <c r="T194" s="143">
        <f>S194*H194</f>
        <v>0</v>
      </c>
      <c r="AR194" s="144" t="s">
        <v>143</v>
      </c>
      <c r="AT194" s="144" t="s">
        <v>138</v>
      </c>
      <c r="AU194" s="144" t="s">
        <v>83</v>
      </c>
      <c r="AY194" s="17" t="s">
        <v>136</v>
      </c>
      <c r="BE194" s="145">
        <f>IF(N194="základní",J194,0)</f>
        <v>0</v>
      </c>
      <c r="BF194" s="145">
        <f>IF(N194="snížená",J194,0)</f>
        <v>0</v>
      </c>
      <c r="BG194" s="145">
        <f>IF(N194="zákl. přenesená",J194,0)</f>
        <v>0</v>
      </c>
      <c r="BH194" s="145">
        <f>IF(N194="sníž. přenesená",J194,0)</f>
        <v>0</v>
      </c>
      <c r="BI194" s="145">
        <f>IF(N194="nulová",J194,0)</f>
        <v>0</v>
      </c>
      <c r="BJ194" s="17" t="s">
        <v>81</v>
      </c>
      <c r="BK194" s="145">
        <f>ROUND(I194*H194,2)</f>
        <v>0</v>
      </c>
      <c r="BL194" s="17" t="s">
        <v>143</v>
      </c>
      <c r="BM194" s="144" t="s">
        <v>204</v>
      </c>
    </row>
    <row r="195" spans="2:65" s="12" customFormat="1" ht="11.25">
      <c r="B195" s="146"/>
      <c r="D195" s="147" t="s">
        <v>145</v>
      </c>
      <c r="E195" s="148" t="s">
        <v>1</v>
      </c>
      <c r="F195" s="149" t="s">
        <v>205</v>
      </c>
      <c r="H195" s="148" t="s">
        <v>1</v>
      </c>
      <c r="I195" s="150"/>
      <c r="L195" s="146"/>
      <c r="M195" s="151"/>
      <c r="T195" s="152"/>
      <c r="AT195" s="148" t="s">
        <v>145</v>
      </c>
      <c r="AU195" s="148" t="s">
        <v>83</v>
      </c>
      <c r="AV195" s="12" t="s">
        <v>81</v>
      </c>
      <c r="AW195" s="12" t="s">
        <v>30</v>
      </c>
      <c r="AX195" s="12" t="s">
        <v>73</v>
      </c>
      <c r="AY195" s="148" t="s">
        <v>136</v>
      </c>
    </row>
    <row r="196" spans="2:65" s="12" customFormat="1" ht="11.25">
      <c r="B196" s="146"/>
      <c r="D196" s="147" t="s">
        <v>145</v>
      </c>
      <c r="E196" s="148" t="s">
        <v>1</v>
      </c>
      <c r="F196" s="149" t="s">
        <v>206</v>
      </c>
      <c r="H196" s="148" t="s">
        <v>1</v>
      </c>
      <c r="I196" s="150"/>
      <c r="L196" s="146"/>
      <c r="M196" s="151"/>
      <c r="T196" s="152"/>
      <c r="AT196" s="148" t="s">
        <v>145</v>
      </c>
      <c r="AU196" s="148" t="s">
        <v>83</v>
      </c>
      <c r="AV196" s="12" t="s">
        <v>81</v>
      </c>
      <c r="AW196" s="12" t="s">
        <v>30</v>
      </c>
      <c r="AX196" s="12" t="s">
        <v>73</v>
      </c>
      <c r="AY196" s="148" t="s">
        <v>136</v>
      </c>
    </row>
    <row r="197" spans="2:65" s="13" customFormat="1" ht="11.25">
      <c r="B197" s="153"/>
      <c r="D197" s="147" t="s">
        <v>145</v>
      </c>
      <c r="E197" s="154" t="s">
        <v>1</v>
      </c>
      <c r="F197" s="155" t="s">
        <v>207</v>
      </c>
      <c r="H197" s="156">
        <v>3.5750000000000002</v>
      </c>
      <c r="I197" s="157"/>
      <c r="L197" s="153"/>
      <c r="M197" s="158"/>
      <c r="T197" s="159"/>
      <c r="AT197" s="154" t="s">
        <v>145</v>
      </c>
      <c r="AU197" s="154" t="s">
        <v>83</v>
      </c>
      <c r="AV197" s="13" t="s">
        <v>83</v>
      </c>
      <c r="AW197" s="13" t="s">
        <v>30</v>
      </c>
      <c r="AX197" s="13" t="s">
        <v>73</v>
      </c>
      <c r="AY197" s="154" t="s">
        <v>136</v>
      </c>
    </row>
    <row r="198" spans="2:65" s="14" customFormat="1" ht="11.25">
      <c r="B198" s="160"/>
      <c r="D198" s="147" t="s">
        <v>145</v>
      </c>
      <c r="E198" s="161" t="s">
        <v>1</v>
      </c>
      <c r="F198" s="162" t="s">
        <v>149</v>
      </c>
      <c r="H198" s="163">
        <v>3.5750000000000002</v>
      </c>
      <c r="I198" s="164"/>
      <c r="L198" s="160"/>
      <c r="M198" s="165"/>
      <c r="T198" s="166"/>
      <c r="AT198" s="161" t="s">
        <v>145</v>
      </c>
      <c r="AU198" s="161" t="s">
        <v>83</v>
      </c>
      <c r="AV198" s="14" t="s">
        <v>143</v>
      </c>
      <c r="AW198" s="14" t="s">
        <v>30</v>
      </c>
      <c r="AX198" s="14" t="s">
        <v>81</v>
      </c>
      <c r="AY198" s="161" t="s">
        <v>136</v>
      </c>
    </row>
    <row r="199" spans="2:65" s="1" customFormat="1" ht="33" customHeight="1">
      <c r="B199" s="32"/>
      <c r="C199" s="133" t="s">
        <v>208</v>
      </c>
      <c r="D199" s="133" t="s">
        <v>138</v>
      </c>
      <c r="E199" s="134" t="s">
        <v>209</v>
      </c>
      <c r="F199" s="135" t="s">
        <v>210</v>
      </c>
      <c r="G199" s="136" t="s">
        <v>141</v>
      </c>
      <c r="H199" s="137">
        <v>29.542999999999999</v>
      </c>
      <c r="I199" s="138"/>
      <c r="J199" s="139">
        <f>ROUND(I199*H199,2)</f>
        <v>0</v>
      </c>
      <c r="K199" s="135" t="s">
        <v>142</v>
      </c>
      <c r="L199" s="32"/>
      <c r="M199" s="140" t="s">
        <v>1</v>
      </c>
      <c r="N199" s="141" t="s">
        <v>38</v>
      </c>
      <c r="P199" s="142">
        <f>O199*H199</f>
        <v>0</v>
      </c>
      <c r="Q199" s="142">
        <v>2.495876E-2</v>
      </c>
      <c r="R199" s="142">
        <f>Q199*H199</f>
        <v>0.73735664668000001</v>
      </c>
      <c r="S199" s="142">
        <v>0</v>
      </c>
      <c r="T199" s="143">
        <f>S199*H199</f>
        <v>0</v>
      </c>
      <c r="AR199" s="144" t="s">
        <v>143</v>
      </c>
      <c r="AT199" s="144" t="s">
        <v>138</v>
      </c>
      <c r="AU199" s="144" t="s">
        <v>83</v>
      </c>
      <c r="AY199" s="17" t="s">
        <v>136</v>
      </c>
      <c r="BE199" s="145">
        <f>IF(N199="základní",J199,0)</f>
        <v>0</v>
      </c>
      <c r="BF199" s="145">
        <f>IF(N199="snížená",J199,0)</f>
        <v>0</v>
      </c>
      <c r="BG199" s="145">
        <f>IF(N199="zákl. přenesená",J199,0)</f>
        <v>0</v>
      </c>
      <c r="BH199" s="145">
        <f>IF(N199="sníž. přenesená",J199,0)</f>
        <v>0</v>
      </c>
      <c r="BI199" s="145">
        <f>IF(N199="nulová",J199,0)</f>
        <v>0</v>
      </c>
      <c r="BJ199" s="17" t="s">
        <v>81</v>
      </c>
      <c r="BK199" s="145">
        <f>ROUND(I199*H199,2)</f>
        <v>0</v>
      </c>
      <c r="BL199" s="17" t="s">
        <v>143</v>
      </c>
      <c r="BM199" s="144" t="s">
        <v>211</v>
      </c>
    </row>
    <row r="200" spans="2:65" s="12" customFormat="1" ht="11.25">
      <c r="B200" s="146"/>
      <c r="D200" s="147" t="s">
        <v>145</v>
      </c>
      <c r="E200" s="148" t="s">
        <v>1</v>
      </c>
      <c r="F200" s="149" t="s">
        <v>205</v>
      </c>
      <c r="H200" s="148" t="s">
        <v>1</v>
      </c>
      <c r="I200" s="150"/>
      <c r="L200" s="146"/>
      <c r="M200" s="151"/>
      <c r="T200" s="152"/>
      <c r="AT200" s="148" t="s">
        <v>145</v>
      </c>
      <c r="AU200" s="148" t="s">
        <v>83</v>
      </c>
      <c r="AV200" s="12" t="s">
        <v>81</v>
      </c>
      <c r="AW200" s="12" t="s">
        <v>30</v>
      </c>
      <c r="AX200" s="12" t="s">
        <v>73</v>
      </c>
      <c r="AY200" s="148" t="s">
        <v>136</v>
      </c>
    </row>
    <row r="201" spans="2:65" s="12" customFormat="1" ht="11.25">
      <c r="B201" s="146"/>
      <c r="D201" s="147" t="s">
        <v>145</v>
      </c>
      <c r="E201" s="148" t="s">
        <v>1</v>
      </c>
      <c r="F201" s="149" t="s">
        <v>212</v>
      </c>
      <c r="H201" s="148" t="s">
        <v>1</v>
      </c>
      <c r="I201" s="150"/>
      <c r="L201" s="146"/>
      <c r="M201" s="151"/>
      <c r="T201" s="152"/>
      <c r="AT201" s="148" t="s">
        <v>145</v>
      </c>
      <c r="AU201" s="148" t="s">
        <v>83</v>
      </c>
      <c r="AV201" s="12" t="s">
        <v>81</v>
      </c>
      <c r="AW201" s="12" t="s">
        <v>30</v>
      </c>
      <c r="AX201" s="12" t="s">
        <v>73</v>
      </c>
      <c r="AY201" s="148" t="s">
        <v>136</v>
      </c>
    </row>
    <row r="202" spans="2:65" s="13" customFormat="1" ht="11.25">
      <c r="B202" s="153"/>
      <c r="D202" s="147" t="s">
        <v>145</v>
      </c>
      <c r="E202" s="154" t="s">
        <v>1</v>
      </c>
      <c r="F202" s="155" t="s">
        <v>213</v>
      </c>
      <c r="H202" s="156">
        <v>9.9250000000000007</v>
      </c>
      <c r="I202" s="157"/>
      <c r="L202" s="153"/>
      <c r="M202" s="158"/>
      <c r="T202" s="159"/>
      <c r="AT202" s="154" t="s">
        <v>145</v>
      </c>
      <c r="AU202" s="154" t="s">
        <v>83</v>
      </c>
      <c r="AV202" s="13" t="s">
        <v>83</v>
      </c>
      <c r="AW202" s="13" t="s">
        <v>30</v>
      </c>
      <c r="AX202" s="13" t="s">
        <v>73</v>
      </c>
      <c r="AY202" s="154" t="s">
        <v>136</v>
      </c>
    </row>
    <row r="203" spans="2:65" s="12" customFormat="1" ht="11.25">
      <c r="B203" s="146"/>
      <c r="D203" s="147" t="s">
        <v>145</v>
      </c>
      <c r="E203" s="148" t="s">
        <v>1</v>
      </c>
      <c r="F203" s="149" t="s">
        <v>214</v>
      </c>
      <c r="H203" s="148" t="s">
        <v>1</v>
      </c>
      <c r="I203" s="150"/>
      <c r="L203" s="146"/>
      <c r="M203" s="151"/>
      <c r="T203" s="152"/>
      <c r="AT203" s="148" t="s">
        <v>145</v>
      </c>
      <c r="AU203" s="148" t="s">
        <v>83</v>
      </c>
      <c r="AV203" s="12" t="s">
        <v>81</v>
      </c>
      <c r="AW203" s="12" t="s">
        <v>30</v>
      </c>
      <c r="AX203" s="12" t="s">
        <v>73</v>
      </c>
      <c r="AY203" s="148" t="s">
        <v>136</v>
      </c>
    </row>
    <row r="204" spans="2:65" s="13" customFormat="1" ht="11.25">
      <c r="B204" s="153"/>
      <c r="D204" s="147" t="s">
        <v>145</v>
      </c>
      <c r="E204" s="154" t="s">
        <v>1</v>
      </c>
      <c r="F204" s="155" t="s">
        <v>215</v>
      </c>
      <c r="H204" s="156">
        <v>19.617999999999999</v>
      </c>
      <c r="I204" s="157"/>
      <c r="L204" s="153"/>
      <c r="M204" s="158"/>
      <c r="T204" s="159"/>
      <c r="AT204" s="154" t="s">
        <v>145</v>
      </c>
      <c r="AU204" s="154" t="s">
        <v>83</v>
      </c>
      <c r="AV204" s="13" t="s">
        <v>83</v>
      </c>
      <c r="AW204" s="13" t="s">
        <v>30</v>
      </c>
      <c r="AX204" s="13" t="s">
        <v>73</v>
      </c>
      <c r="AY204" s="154" t="s">
        <v>136</v>
      </c>
    </row>
    <row r="205" spans="2:65" s="14" customFormat="1" ht="11.25">
      <c r="B205" s="160"/>
      <c r="D205" s="147" t="s">
        <v>145</v>
      </c>
      <c r="E205" s="161" t="s">
        <v>1</v>
      </c>
      <c r="F205" s="162" t="s">
        <v>149</v>
      </c>
      <c r="H205" s="163">
        <v>29.542999999999999</v>
      </c>
      <c r="I205" s="164"/>
      <c r="L205" s="160"/>
      <c r="M205" s="165"/>
      <c r="T205" s="166"/>
      <c r="AT205" s="161" t="s">
        <v>145</v>
      </c>
      <c r="AU205" s="161" t="s">
        <v>83</v>
      </c>
      <c r="AV205" s="14" t="s">
        <v>143</v>
      </c>
      <c r="AW205" s="14" t="s">
        <v>30</v>
      </c>
      <c r="AX205" s="14" t="s">
        <v>81</v>
      </c>
      <c r="AY205" s="161" t="s">
        <v>136</v>
      </c>
    </row>
    <row r="206" spans="2:65" s="1" customFormat="1" ht="24.2" customHeight="1">
      <c r="B206" s="32"/>
      <c r="C206" s="133" t="s">
        <v>216</v>
      </c>
      <c r="D206" s="133" t="s">
        <v>138</v>
      </c>
      <c r="E206" s="134" t="s">
        <v>217</v>
      </c>
      <c r="F206" s="135" t="s">
        <v>218</v>
      </c>
      <c r="G206" s="136" t="s">
        <v>141</v>
      </c>
      <c r="H206" s="137">
        <v>1.4</v>
      </c>
      <c r="I206" s="138"/>
      <c r="J206" s="139">
        <f>ROUND(I206*H206,2)</f>
        <v>0</v>
      </c>
      <c r="K206" s="135" t="s">
        <v>142</v>
      </c>
      <c r="L206" s="32"/>
      <c r="M206" s="140" t="s">
        <v>1</v>
      </c>
      <c r="N206" s="141" t="s">
        <v>38</v>
      </c>
      <c r="P206" s="142">
        <f>O206*H206</f>
        <v>0</v>
      </c>
      <c r="Q206" s="142">
        <v>0.13319</v>
      </c>
      <c r="R206" s="142">
        <f>Q206*H206</f>
        <v>0.18646599999999999</v>
      </c>
      <c r="S206" s="142">
        <v>0</v>
      </c>
      <c r="T206" s="143">
        <f>S206*H206</f>
        <v>0</v>
      </c>
      <c r="AR206" s="144" t="s">
        <v>143</v>
      </c>
      <c r="AT206" s="144" t="s">
        <v>138</v>
      </c>
      <c r="AU206" s="144" t="s">
        <v>83</v>
      </c>
      <c r="AY206" s="17" t="s">
        <v>136</v>
      </c>
      <c r="BE206" s="145">
        <f>IF(N206="základní",J206,0)</f>
        <v>0</v>
      </c>
      <c r="BF206" s="145">
        <f>IF(N206="snížená",J206,0)</f>
        <v>0</v>
      </c>
      <c r="BG206" s="145">
        <f>IF(N206="zákl. přenesená",J206,0)</f>
        <v>0</v>
      </c>
      <c r="BH206" s="145">
        <f>IF(N206="sníž. přenesená",J206,0)</f>
        <v>0</v>
      </c>
      <c r="BI206" s="145">
        <f>IF(N206="nulová",J206,0)</f>
        <v>0</v>
      </c>
      <c r="BJ206" s="17" t="s">
        <v>81</v>
      </c>
      <c r="BK206" s="145">
        <f>ROUND(I206*H206,2)</f>
        <v>0</v>
      </c>
      <c r="BL206" s="17" t="s">
        <v>143</v>
      </c>
      <c r="BM206" s="144" t="s">
        <v>219</v>
      </c>
    </row>
    <row r="207" spans="2:65" s="12" customFormat="1" ht="11.25">
      <c r="B207" s="146"/>
      <c r="D207" s="147" t="s">
        <v>145</v>
      </c>
      <c r="E207" s="148" t="s">
        <v>1</v>
      </c>
      <c r="F207" s="149" t="s">
        <v>168</v>
      </c>
      <c r="H207" s="148" t="s">
        <v>1</v>
      </c>
      <c r="I207" s="150"/>
      <c r="L207" s="146"/>
      <c r="M207" s="151"/>
      <c r="T207" s="152"/>
      <c r="AT207" s="148" t="s">
        <v>145</v>
      </c>
      <c r="AU207" s="148" t="s">
        <v>83</v>
      </c>
      <c r="AV207" s="12" t="s">
        <v>81</v>
      </c>
      <c r="AW207" s="12" t="s">
        <v>30</v>
      </c>
      <c r="AX207" s="12" t="s">
        <v>73</v>
      </c>
      <c r="AY207" s="148" t="s">
        <v>136</v>
      </c>
    </row>
    <row r="208" spans="2:65" s="13" customFormat="1" ht="11.25">
      <c r="B208" s="153"/>
      <c r="D208" s="147" t="s">
        <v>145</v>
      </c>
      <c r="E208" s="154" t="s">
        <v>1</v>
      </c>
      <c r="F208" s="155" t="s">
        <v>220</v>
      </c>
      <c r="H208" s="156">
        <v>1.4</v>
      </c>
      <c r="I208" s="157"/>
      <c r="L208" s="153"/>
      <c r="M208" s="158"/>
      <c r="T208" s="159"/>
      <c r="AT208" s="154" t="s">
        <v>145</v>
      </c>
      <c r="AU208" s="154" t="s">
        <v>83</v>
      </c>
      <c r="AV208" s="13" t="s">
        <v>83</v>
      </c>
      <c r="AW208" s="13" t="s">
        <v>30</v>
      </c>
      <c r="AX208" s="13" t="s">
        <v>73</v>
      </c>
      <c r="AY208" s="154" t="s">
        <v>136</v>
      </c>
    </row>
    <row r="209" spans="2:65" s="14" customFormat="1" ht="11.25">
      <c r="B209" s="160"/>
      <c r="D209" s="147" t="s">
        <v>145</v>
      </c>
      <c r="E209" s="161" t="s">
        <v>1</v>
      </c>
      <c r="F209" s="162" t="s">
        <v>149</v>
      </c>
      <c r="H209" s="163">
        <v>1.4</v>
      </c>
      <c r="I209" s="164"/>
      <c r="L209" s="160"/>
      <c r="M209" s="165"/>
      <c r="T209" s="166"/>
      <c r="AT209" s="161" t="s">
        <v>145</v>
      </c>
      <c r="AU209" s="161" t="s">
        <v>83</v>
      </c>
      <c r="AV209" s="14" t="s">
        <v>143</v>
      </c>
      <c r="AW209" s="14" t="s">
        <v>30</v>
      </c>
      <c r="AX209" s="14" t="s">
        <v>81</v>
      </c>
      <c r="AY209" s="161" t="s">
        <v>136</v>
      </c>
    </row>
    <row r="210" spans="2:65" s="1" customFormat="1" ht="24.2" customHeight="1">
      <c r="B210" s="32"/>
      <c r="C210" s="133" t="s">
        <v>221</v>
      </c>
      <c r="D210" s="133" t="s">
        <v>138</v>
      </c>
      <c r="E210" s="134" t="s">
        <v>222</v>
      </c>
      <c r="F210" s="135" t="s">
        <v>223</v>
      </c>
      <c r="G210" s="136" t="s">
        <v>141</v>
      </c>
      <c r="H210" s="137">
        <v>6.3449999999999998</v>
      </c>
      <c r="I210" s="138"/>
      <c r="J210" s="139">
        <f>ROUND(I210*H210,2)</f>
        <v>0</v>
      </c>
      <c r="K210" s="135" t="s">
        <v>142</v>
      </c>
      <c r="L210" s="32"/>
      <c r="M210" s="140" t="s">
        <v>1</v>
      </c>
      <c r="N210" s="141" t="s">
        <v>38</v>
      </c>
      <c r="P210" s="142">
        <f>O210*H210</f>
        <v>0</v>
      </c>
      <c r="Q210" s="142">
        <v>9.4480999999999996E-2</v>
      </c>
      <c r="R210" s="142">
        <f>Q210*H210</f>
        <v>0.59948194499999996</v>
      </c>
      <c r="S210" s="142">
        <v>0</v>
      </c>
      <c r="T210" s="143">
        <f>S210*H210</f>
        <v>0</v>
      </c>
      <c r="AR210" s="144" t="s">
        <v>143</v>
      </c>
      <c r="AT210" s="144" t="s">
        <v>138</v>
      </c>
      <c r="AU210" s="144" t="s">
        <v>83</v>
      </c>
      <c r="AY210" s="17" t="s">
        <v>136</v>
      </c>
      <c r="BE210" s="145">
        <f>IF(N210="základní",J210,0)</f>
        <v>0</v>
      </c>
      <c r="BF210" s="145">
        <f>IF(N210="snížená",J210,0)</f>
        <v>0</v>
      </c>
      <c r="BG210" s="145">
        <f>IF(N210="zákl. přenesená",J210,0)</f>
        <v>0</v>
      </c>
      <c r="BH210" s="145">
        <f>IF(N210="sníž. přenesená",J210,0)</f>
        <v>0</v>
      </c>
      <c r="BI210" s="145">
        <f>IF(N210="nulová",J210,0)</f>
        <v>0</v>
      </c>
      <c r="BJ210" s="17" t="s">
        <v>81</v>
      </c>
      <c r="BK210" s="145">
        <f>ROUND(I210*H210,2)</f>
        <v>0</v>
      </c>
      <c r="BL210" s="17" t="s">
        <v>143</v>
      </c>
      <c r="BM210" s="144" t="s">
        <v>224</v>
      </c>
    </row>
    <row r="211" spans="2:65" s="12" customFormat="1" ht="11.25">
      <c r="B211" s="146"/>
      <c r="D211" s="147" t="s">
        <v>145</v>
      </c>
      <c r="E211" s="148" t="s">
        <v>1</v>
      </c>
      <c r="F211" s="149" t="s">
        <v>168</v>
      </c>
      <c r="H211" s="148" t="s">
        <v>1</v>
      </c>
      <c r="I211" s="150"/>
      <c r="L211" s="146"/>
      <c r="M211" s="151"/>
      <c r="T211" s="152"/>
      <c r="AT211" s="148" t="s">
        <v>145</v>
      </c>
      <c r="AU211" s="148" t="s">
        <v>83</v>
      </c>
      <c r="AV211" s="12" t="s">
        <v>81</v>
      </c>
      <c r="AW211" s="12" t="s">
        <v>30</v>
      </c>
      <c r="AX211" s="12" t="s">
        <v>73</v>
      </c>
      <c r="AY211" s="148" t="s">
        <v>136</v>
      </c>
    </row>
    <row r="212" spans="2:65" s="13" customFormat="1" ht="11.25">
      <c r="B212" s="153"/>
      <c r="D212" s="147" t="s">
        <v>145</v>
      </c>
      <c r="E212" s="154" t="s">
        <v>1</v>
      </c>
      <c r="F212" s="155" t="s">
        <v>225</v>
      </c>
      <c r="H212" s="156">
        <v>6.3449999999999998</v>
      </c>
      <c r="I212" s="157"/>
      <c r="L212" s="153"/>
      <c r="M212" s="158"/>
      <c r="T212" s="159"/>
      <c r="AT212" s="154" t="s">
        <v>145</v>
      </c>
      <c r="AU212" s="154" t="s">
        <v>83</v>
      </c>
      <c r="AV212" s="13" t="s">
        <v>83</v>
      </c>
      <c r="AW212" s="13" t="s">
        <v>30</v>
      </c>
      <c r="AX212" s="13" t="s">
        <v>73</v>
      </c>
      <c r="AY212" s="154" t="s">
        <v>136</v>
      </c>
    </row>
    <row r="213" spans="2:65" s="14" customFormat="1" ht="11.25">
      <c r="B213" s="160"/>
      <c r="D213" s="147" t="s">
        <v>145</v>
      </c>
      <c r="E213" s="161" t="s">
        <v>1</v>
      </c>
      <c r="F213" s="162" t="s">
        <v>149</v>
      </c>
      <c r="H213" s="163">
        <v>6.3449999999999998</v>
      </c>
      <c r="I213" s="164"/>
      <c r="L213" s="160"/>
      <c r="M213" s="165"/>
      <c r="T213" s="166"/>
      <c r="AT213" s="161" t="s">
        <v>145</v>
      </c>
      <c r="AU213" s="161" t="s">
        <v>83</v>
      </c>
      <c r="AV213" s="14" t="s">
        <v>143</v>
      </c>
      <c r="AW213" s="14" t="s">
        <v>30</v>
      </c>
      <c r="AX213" s="14" t="s">
        <v>81</v>
      </c>
      <c r="AY213" s="161" t="s">
        <v>136</v>
      </c>
    </row>
    <row r="214" spans="2:65" s="1" customFormat="1" ht="24.2" customHeight="1">
      <c r="B214" s="32"/>
      <c r="C214" s="133" t="s">
        <v>226</v>
      </c>
      <c r="D214" s="133" t="s">
        <v>138</v>
      </c>
      <c r="E214" s="134" t="s">
        <v>227</v>
      </c>
      <c r="F214" s="135" t="s">
        <v>228</v>
      </c>
      <c r="G214" s="136" t="s">
        <v>229</v>
      </c>
      <c r="H214" s="137">
        <v>2.35</v>
      </c>
      <c r="I214" s="138"/>
      <c r="J214" s="139">
        <f>ROUND(I214*H214,2)</f>
        <v>0</v>
      </c>
      <c r="K214" s="135" t="s">
        <v>142</v>
      </c>
      <c r="L214" s="32"/>
      <c r="M214" s="140" t="s">
        <v>1</v>
      </c>
      <c r="N214" s="141" t="s">
        <v>38</v>
      </c>
      <c r="P214" s="142">
        <f>O214*H214</f>
        <v>0</v>
      </c>
      <c r="Q214" s="142">
        <v>1.2040709999999999E-4</v>
      </c>
      <c r="R214" s="142">
        <f>Q214*H214</f>
        <v>2.8295668499999998E-4</v>
      </c>
      <c r="S214" s="142">
        <v>0</v>
      </c>
      <c r="T214" s="143">
        <f>S214*H214</f>
        <v>0</v>
      </c>
      <c r="AR214" s="144" t="s">
        <v>143</v>
      </c>
      <c r="AT214" s="144" t="s">
        <v>138</v>
      </c>
      <c r="AU214" s="144" t="s">
        <v>83</v>
      </c>
      <c r="AY214" s="17" t="s">
        <v>136</v>
      </c>
      <c r="BE214" s="145">
        <f>IF(N214="základní",J214,0)</f>
        <v>0</v>
      </c>
      <c r="BF214" s="145">
        <f>IF(N214="snížená",J214,0)</f>
        <v>0</v>
      </c>
      <c r="BG214" s="145">
        <f>IF(N214="zákl. přenesená",J214,0)</f>
        <v>0</v>
      </c>
      <c r="BH214" s="145">
        <f>IF(N214="sníž. přenesená",J214,0)</f>
        <v>0</v>
      </c>
      <c r="BI214" s="145">
        <f>IF(N214="nulová",J214,0)</f>
        <v>0</v>
      </c>
      <c r="BJ214" s="17" t="s">
        <v>81</v>
      </c>
      <c r="BK214" s="145">
        <f>ROUND(I214*H214,2)</f>
        <v>0</v>
      </c>
      <c r="BL214" s="17" t="s">
        <v>143</v>
      </c>
      <c r="BM214" s="144" t="s">
        <v>230</v>
      </c>
    </row>
    <row r="215" spans="2:65" s="12" customFormat="1" ht="11.25">
      <c r="B215" s="146"/>
      <c r="D215" s="147" t="s">
        <v>145</v>
      </c>
      <c r="E215" s="148" t="s">
        <v>1</v>
      </c>
      <c r="F215" s="149" t="s">
        <v>168</v>
      </c>
      <c r="H215" s="148" t="s">
        <v>1</v>
      </c>
      <c r="I215" s="150"/>
      <c r="L215" s="146"/>
      <c r="M215" s="151"/>
      <c r="T215" s="152"/>
      <c r="AT215" s="148" t="s">
        <v>145</v>
      </c>
      <c r="AU215" s="148" t="s">
        <v>83</v>
      </c>
      <c r="AV215" s="12" t="s">
        <v>81</v>
      </c>
      <c r="AW215" s="12" t="s">
        <v>30</v>
      </c>
      <c r="AX215" s="12" t="s">
        <v>73</v>
      </c>
      <c r="AY215" s="148" t="s">
        <v>136</v>
      </c>
    </row>
    <row r="216" spans="2:65" s="13" customFormat="1" ht="11.25">
      <c r="B216" s="153"/>
      <c r="D216" s="147" t="s">
        <v>145</v>
      </c>
      <c r="E216" s="154" t="s">
        <v>1</v>
      </c>
      <c r="F216" s="155" t="s">
        <v>231</v>
      </c>
      <c r="H216" s="156">
        <v>2.35</v>
      </c>
      <c r="I216" s="157"/>
      <c r="L216" s="153"/>
      <c r="M216" s="158"/>
      <c r="T216" s="159"/>
      <c r="AT216" s="154" t="s">
        <v>145</v>
      </c>
      <c r="AU216" s="154" t="s">
        <v>83</v>
      </c>
      <c r="AV216" s="13" t="s">
        <v>83</v>
      </c>
      <c r="AW216" s="13" t="s">
        <v>30</v>
      </c>
      <c r="AX216" s="13" t="s">
        <v>73</v>
      </c>
      <c r="AY216" s="154" t="s">
        <v>136</v>
      </c>
    </row>
    <row r="217" spans="2:65" s="14" customFormat="1" ht="11.25">
      <c r="B217" s="160"/>
      <c r="D217" s="147" t="s">
        <v>145</v>
      </c>
      <c r="E217" s="161" t="s">
        <v>1</v>
      </c>
      <c r="F217" s="162" t="s">
        <v>149</v>
      </c>
      <c r="H217" s="163">
        <v>2.35</v>
      </c>
      <c r="I217" s="164"/>
      <c r="L217" s="160"/>
      <c r="M217" s="165"/>
      <c r="T217" s="166"/>
      <c r="AT217" s="161" t="s">
        <v>145</v>
      </c>
      <c r="AU217" s="161" t="s">
        <v>83</v>
      </c>
      <c r="AV217" s="14" t="s">
        <v>143</v>
      </c>
      <c r="AW217" s="14" t="s">
        <v>30</v>
      </c>
      <c r="AX217" s="14" t="s">
        <v>81</v>
      </c>
      <c r="AY217" s="161" t="s">
        <v>136</v>
      </c>
    </row>
    <row r="218" spans="2:65" s="1" customFormat="1" ht="24.2" customHeight="1">
      <c r="B218" s="32"/>
      <c r="C218" s="133" t="s">
        <v>232</v>
      </c>
      <c r="D218" s="133" t="s">
        <v>138</v>
      </c>
      <c r="E218" s="134" t="s">
        <v>233</v>
      </c>
      <c r="F218" s="135" t="s">
        <v>234</v>
      </c>
      <c r="G218" s="136" t="s">
        <v>229</v>
      </c>
      <c r="H218" s="137">
        <v>5.4</v>
      </c>
      <c r="I218" s="138"/>
      <c r="J218" s="139">
        <f>ROUND(I218*H218,2)</f>
        <v>0</v>
      </c>
      <c r="K218" s="135" t="s">
        <v>142</v>
      </c>
      <c r="L218" s="32"/>
      <c r="M218" s="140" t="s">
        <v>1</v>
      </c>
      <c r="N218" s="141" t="s">
        <v>38</v>
      </c>
      <c r="P218" s="142">
        <f>O218*H218</f>
        <v>0</v>
      </c>
      <c r="Q218" s="142">
        <v>1.36E-4</v>
      </c>
      <c r="R218" s="142">
        <f>Q218*H218</f>
        <v>7.3440000000000007E-4</v>
      </c>
      <c r="S218" s="142">
        <v>0</v>
      </c>
      <c r="T218" s="143">
        <f>S218*H218</f>
        <v>0</v>
      </c>
      <c r="AR218" s="144" t="s">
        <v>143</v>
      </c>
      <c r="AT218" s="144" t="s">
        <v>138</v>
      </c>
      <c r="AU218" s="144" t="s">
        <v>83</v>
      </c>
      <c r="AY218" s="17" t="s">
        <v>136</v>
      </c>
      <c r="BE218" s="145">
        <f>IF(N218="základní",J218,0)</f>
        <v>0</v>
      </c>
      <c r="BF218" s="145">
        <f>IF(N218="snížená",J218,0)</f>
        <v>0</v>
      </c>
      <c r="BG218" s="145">
        <f>IF(N218="zákl. přenesená",J218,0)</f>
        <v>0</v>
      </c>
      <c r="BH218" s="145">
        <f>IF(N218="sníž. přenesená",J218,0)</f>
        <v>0</v>
      </c>
      <c r="BI218" s="145">
        <f>IF(N218="nulová",J218,0)</f>
        <v>0</v>
      </c>
      <c r="BJ218" s="17" t="s">
        <v>81</v>
      </c>
      <c r="BK218" s="145">
        <f>ROUND(I218*H218,2)</f>
        <v>0</v>
      </c>
      <c r="BL218" s="17" t="s">
        <v>143</v>
      </c>
      <c r="BM218" s="144" t="s">
        <v>235</v>
      </c>
    </row>
    <row r="219" spans="2:65" s="12" customFormat="1" ht="11.25">
      <c r="B219" s="146"/>
      <c r="D219" s="147" t="s">
        <v>145</v>
      </c>
      <c r="E219" s="148" t="s">
        <v>1</v>
      </c>
      <c r="F219" s="149" t="s">
        <v>168</v>
      </c>
      <c r="H219" s="148" t="s">
        <v>1</v>
      </c>
      <c r="I219" s="150"/>
      <c r="L219" s="146"/>
      <c r="M219" s="151"/>
      <c r="T219" s="152"/>
      <c r="AT219" s="148" t="s">
        <v>145</v>
      </c>
      <c r="AU219" s="148" t="s">
        <v>83</v>
      </c>
      <c r="AV219" s="12" t="s">
        <v>81</v>
      </c>
      <c r="AW219" s="12" t="s">
        <v>30</v>
      </c>
      <c r="AX219" s="12" t="s">
        <v>73</v>
      </c>
      <c r="AY219" s="148" t="s">
        <v>136</v>
      </c>
    </row>
    <row r="220" spans="2:65" s="13" customFormat="1" ht="11.25">
      <c r="B220" s="153"/>
      <c r="D220" s="147" t="s">
        <v>145</v>
      </c>
      <c r="E220" s="154" t="s">
        <v>1</v>
      </c>
      <c r="F220" s="155" t="s">
        <v>236</v>
      </c>
      <c r="H220" s="156">
        <v>5.4</v>
      </c>
      <c r="I220" s="157"/>
      <c r="L220" s="153"/>
      <c r="M220" s="158"/>
      <c r="T220" s="159"/>
      <c r="AT220" s="154" t="s">
        <v>145</v>
      </c>
      <c r="AU220" s="154" t="s">
        <v>83</v>
      </c>
      <c r="AV220" s="13" t="s">
        <v>83</v>
      </c>
      <c r="AW220" s="13" t="s">
        <v>30</v>
      </c>
      <c r="AX220" s="13" t="s">
        <v>73</v>
      </c>
      <c r="AY220" s="154" t="s">
        <v>136</v>
      </c>
    </row>
    <row r="221" spans="2:65" s="14" customFormat="1" ht="11.25">
      <c r="B221" s="160"/>
      <c r="D221" s="147" t="s">
        <v>145</v>
      </c>
      <c r="E221" s="161" t="s">
        <v>1</v>
      </c>
      <c r="F221" s="162" t="s">
        <v>149</v>
      </c>
      <c r="H221" s="163">
        <v>5.4</v>
      </c>
      <c r="I221" s="164"/>
      <c r="L221" s="160"/>
      <c r="M221" s="165"/>
      <c r="T221" s="166"/>
      <c r="AT221" s="161" t="s">
        <v>145</v>
      </c>
      <c r="AU221" s="161" t="s">
        <v>83</v>
      </c>
      <c r="AV221" s="14" t="s">
        <v>143</v>
      </c>
      <c r="AW221" s="14" t="s">
        <v>30</v>
      </c>
      <c r="AX221" s="14" t="s">
        <v>81</v>
      </c>
      <c r="AY221" s="161" t="s">
        <v>136</v>
      </c>
    </row>
    <row r="222" spans="2:65" s="11" customFormat="1" ht="22.9" customHeight="1">
      <c r="B222" s="121"/>
      <c r="D222" s="122" t="s">
        <v>72</v>
      </c>
      <c r="E222" s="131" t="s">
        <v>164</v>
      </c>
      <c r="F222" s="131" t="s">
        <v>237</v>
      </c>
      <c r="I222" s="124"/>
      <c r="J222" s="132">
        <f>BK222</f>
        <v>0</v>
      </c>
      <c r="L222" s="121"/>
      <c r="M222" s="126"/>
      <c r="P222" s="127">
        <f>SUM(P223:P242)</f>
        <v>0</v>
      </c>
      <c r="R222" s="127">
        <f>SUM(R223:R242)</f>
        <v>2.6644954999999997</v>
      </c>
      <c r="T222" s="128">
        <f>SUM(T223:T242)</f>
        <v>0</v>
      </c>
      <c r="AR222" s="122" t="s">
        <v>81</v>
      </c>
      <c r="AT222" s="129" t="s">
        <v>72</v>
      </c>
      <c r="AU222" s="129" t="s">
        <v>81</v>
      </c>
      <c r="AY222" s="122" t="s">
        <v>136</v>
      </c>
      <c r="BK222" s="130">
        <f>SUM(BK223:BK242)</f>
        <v>0</v>
      </c>
    </row>
    <row r="223" spans="2:65" s="1" customFormat="1" ht="21.75" customHeight="1">
      <c r="B223" s="32"/>
      <c r="C223" s="133" t="s">
        <v>238</v>
      </c>
      <c r="D223" s="133" t="s">
        <v>138</v>
      </c>
      <c r="E223" s="134" t="s">
        <v>239</v>
      </c>
      <c r="F223" s="135" t="s">
        <v>240</v>
      </c>
      <c r="G223" s="136" t="s">
        <v>141</v>
      </c>
      <c r="H223" s="137">
        <v>28.95</v>
      </c>
      <c r="I223" s="138"/>
      <c r="J223" s="139">
        <f>ROUND(I223*H223,2)</f>
        <v>0</v>
      </c>
      <c r="K223" s="135" t="s">
        <v>142</v>
      </c>
      <c r="L223" s="32"/>
      <c r="M223" s="140" t="s">
        <v>1</v>
      </c>
      <c r="N223" s="141" t="s">
        <v>38</v>
      </c>
      <c r="P223" s="142">
        <f>O223*H223</f>
        <v>0</v>
      </c>
      <c r="Q223" s="142">
        <v>0</v>
      </c>
      <c r="R223" s="142">
        <f>Q223*H223</f>
        <v>0</v>
      </c>
      <c r="S223" s="142">
        <v>0</v>
      </c>
      <c r="T223" s="143">
        <f>S223*H223</f>
        <v>0</v>
      </c>
      <c r="AR223" s="144" t="s">
        <v>143</v>
      </c>
      <c r="AT223" s="144" t="s">
        <v>138</v>
      </c>
      <c r="AU223" s="144" t="s">
        <v>83</v>
      </c>
      <c r="AY223" s="17" t="s">
        <v>136</v>
      </c>
      <c r="BE223" s="145">
        <f>IF(N223="základní",J223,0)</f>
        <v>0</v>
      </c>
      <c r="BF223" s="145">
        <f>IF(N223="snížená",J223,0)</f>
        <v>0</v>
      </c>
      <c r="BG223" s="145">
        <f>IF(N223="zákl. přenesená",J223,0)</f>
        <v>0</v>
      </c>
      <c r="BH223" s="145">
        <f>IF(N223="sníž. přenesená",J223,0)</f>
        <v>0</v>
      </c>
      <c r="BI223" s="145">
        <f>IF(N223="nulová",J223,0)</f>
        <v>0</v>
      </c>
      <c r="BJ223" s="17" t="s">
        <v>81</v>
      </c>
      <c r="BK223" s="145">
        <f>ROUND(I223*H223,2)</f>
        <v>0</v>
      </c>
      <c r="BL223" s="17" t="s">
        <v>143</v>
      </c>
      <c r="BM223" s="144" t="s">
        <v>241</v>
      </c>
    </row>
    <row r="224" spans="2:65" s="12" customFormat="1" ht="11.25">
      <c r="B224" s="146"/>
      <c r="D224" s="147" t="s">
        <v>145</v>
      </c>
      <c r="E224" s="148" t="s">
        <v>1</v>
      </c>
      <c r="F224" s="149" t="s">
        <v>146</v>
      </c>
      <c r="H224" s="148" t="s">
        <v>1</v>
      </c>
      <c r="I224" s="150"/>
      <c r="L224" s="146"/>
      <c r="M224" s="151"/>
      <c r="T224" s="152"/>
      <c r="AT224" s="148" t="s">
        <v>145</v>
      </c>
      <c r="AU224" s="148" t="s">
        <v>83</v>
      </c>
      <c r="AV224" s="12" t="s">
        <v>81</v>
      </c>
      <c r="AW224" s="12" t="s">
        <v>30</v>
      </c>
      <c r="AX224" s="12" t="s">
        <v>73</v>
      </c>
      <c r="AY224" s="148" t="s">
        <v>136</v>
      </c>
    </row>
    <row r="225" spans="2:65" s="12" customFormat="1" ht="22.5">
      <c r="B225" s="146"/>
      <c r="D225" s="147" t="s">
        <v>145</v>
      </c>
      <c r="E225" s="148" t="s">
        <v>1</v>
      </c>
      <c r="F225" s="149" t="s">
        <v>242</v>
      </c>
      <c r="H225" s="148" t="s">
        <v>1</v>
      </c>
      <c r="I225" s="150"/>
      <c r="L225" s="146"/>
      <c r="M225" s="151"/>
      <c r="T225" s="152"/>
      <c r="AT225" s="148" t="s">
        <v>145</v>
      </c>
      <c r="AU225" s="148" t="s">
        <v>83</v>
      </c>
      <c r="AV225" s="12" t="s">
        <v>81</v>
      </c>
      <c r="AW225" s="12" t="s">
        <v>30</v>
      </c>
      <c r="AX225" s="12" t="s">
        <v>73</v>
      </c>
      <c r="AY225" s="148" t="s">
        <v>136</v>
      </c>
    </row>
    <row r="226" spans="2:65" s="13" customFormat="1" ht="11.25">
      <c r="B226" s="153"/>
      <c r="D226" s="147" t="s">
        <v>145</v>
      </c>
      <c r="E226" s="154" t="s">
        <v>1</v>
      </c>
      <c r="F226" s="155" t="s">
        <v>153</v>
      </c>
      <c r="H226" s="156">
        <v>22.024999999999999</v>
      </c>
      <c r="I226" s="157"/>
      <c r="L226" s="153"/>
      <c r="M226" s="158"/>
      <c r="T226" s="159"/>
      <c r="AT226" s="154" t="s">
        <v>145</v>
      </c>
      <c r="AU226" s="154" t="s">
        <v>83</v>
      </c>
      <c r="AV226" s="13" t="s">
        <v>83</v>
      </c>
      <c r="AW226" s="13" t="s">
        <v>30</v>
      </c>
      <c r="AX226" s="13" t="s">
        <v>73</v>
      </c>
      <c r="AY226" s="154" t="s">
        <v>136</v>
      </c>
    </row>
    <row r="227" spans="2:65" s="13" customFormat="1" ht="11.25">
      <c r="B227" s="153"/>
      <c r="D227" s="147" t="s">
        <v>145</v>
      </c>
      <c r="E227" s="154" t="s">
        <v>1</v>
      </c>
      <c r="F227" s="155" t="s">
        <v>148</v>
      </c>
      <c r="H227" s="156">
        <v>6.9249999999999998</v>
      </c>
      <c r="I227" s="157"/>
      <c r="L227" s="153"/>
      <c r="M227" s="158"/>
      <c r="T227" s="159"/>
      <c r="AT227" s="154" t="s">
        <v>145</v>
      </c>
      <c r="AU227" s="154" t="s">
        <v>83</v>
      </c>
      <c r="AV227" s="13" t="s">
        <v>83</v>
      </c>
      <c r="AW227" s="13" t="s">
        <v>30</v>
      </c>
      <c r="AX227" s="13" t="s">
        <v>73</v>
      </c>
      <c r="AY227" s="154" t="s">
        <v>136</v>
      </c>
    </row>
    <row r="228" spans="2:65" s="15" customFormat="1" ht="11.25">
      <c r="B228" s="167"/>
      <c r="D228" s="147" t="s">
        <v>145</v>
      </c>
      <c r="E228" s="168" t="s">
        <v>1</v>
      </c>
      <c r="F228" s="169" t="s">
        <v>243</v>
      </c>
      <c r="H228" s="170">
        <v>28.95</v>
      </c>
      <c r="I228" s="171"/>
      <c r="L228" s="167"/>
      <c r="M228" s="172"/>
      <c r="T228" s="173"/>
      <c r="AT228" s="168" t="s">
        <v>145</v>
      </c>
      <c r="AU228" s="168" t="s">
        <v>83</v>
      </c>
      <c r="AV228" s="15" t="s">
        <v>154</v>
      </c>
      <c r="AW228" s="15" t="s">
        <v>30</v>
      </c>
      <c r="AX228" s="15" t="s">
        <v>73</v>
      </c>
      <c r="AY228" s="168" t="s">
        <v>136</v>
      </c>
    </row>
    <row r="229" spans="2:65" s="14" customFormat="1" ht="11.25">
      <c r="B229" s="160"/>
      <c r="D229" s="147" t="s">
        <v>145</v>
      </c>
      <c r="E229" s="161" t="s">
        <v>1</v>
      </c>
      <c r="F229" s="162" t="s">
        <v>149</v>
      </c>
      <c r="H229" s="163">
        <v>28.95</v>
      </c>
      <c r="I229" s="164"/>
      <c r="L229" s="160"/>
      <c r="M229" s="165"/>
      <c r="T229" s="166"/>
      <c r="AT229" s="161" t="s">
        <v>145</v>
      </c>
      <c r="AU229" s="161" t="s">
        <v>83</v>
      </c>
      <c r="AV229" s="14" t="s">
        <v>143</v>
      </c>
      <c r="AW229" s="14" t="s">
        <v>30</v>
      </c>
      <c r="AX229" s="14" t="s">
        <v>81</v>
      </c>
      <c r="AY229" s="161" t="s">
        <v>136</v>
      </c>
    </row>
    <row r="230" spans="2:65" s="1" customFormat="1" ht="24.2" customHeight="1">
      <c r="B230" s="32"/>
      <c r="C230" s="133" t="s">
        <v>244</v>
      </c>
      <c r="D230" s="133" t="s">
        <v>138</v>
      </c>
      <c r="E230" s="134" t="s">
        <v>245</v>
      </c>
      <c r="F230" s="135" t="s">
        <v>246</v>
      </c>
      <c r="G230" s="136" t="s">
        <v>141</v>
      </c>
      <c r="H230" s="137">
        <v>22.024999999999999</v>
      </c>
      <c r="I230" s="138"/>
      <c r="J230" s="139">
        <f>ROUND(I230*H230,2)</f>
        <v>0</v>
      </c>
      <c r="K230" s="135" t="s">
        <v>142</v>
      </c>
      <c r="L230" s="32"/>
      <c r="M230" s="140" t="s">
        <v>1</v>
      </c>
      <c r="N230" s="141" t="s">
        <v>38</v>
      </c>
      <c r="P230" s="142">
        <f>O230*H230</f>
        <v>0</v>
      </c>
      <c r="Q230" s="142">
        <v>8.9219999999999994E-2</v>
      </c>
      <c r="R230" s="142">
        <f>Q230*H230</f>
        <v>1.9650704999999997</v>
      </c>
      <c r="S230" s="142">
        <v>0</v>
      </c>
      <c r="T230" s="143">
        <f>S230*H230</f>
        <v>0</v>
      </c>
      <c r="AR230" s="144" t="s">
        <v>143</v>
      </c>
      <c r="AT230" s="144" t="s">
        <v>138</v>
      </c>
      <c r="AU230" s="144" t="s">
        <v>83</v>
      </c>
      <c r="AY230" s="17" t="s">
        <v>136</v>
      </c>
      <c r="BE230" s="145">
        <f>IF(N230="základní",J230,0)</f>
        <v>0</v>
      </c>
      <c r="BF230" s="145">
        <f>IF(N230="snížená",J230,0)</f>
        <v>0</v>
      </c>
      <c r="BG230" s="145">
        <f>IF(N230="zákl. přenesená",J230,0)</f>
        <v>0</v>
      </c>
      <c r="BH230" s="145">
        <f>IF(N230="sníž. přenesená",J230,0)</f>
        <v>0</v>
      </c>
      <c r="BI230" s="145">
        <f>IF(N230="nulová",J230,0)</f>
        <v>0</v>
      </c>
      <c r="BJ230" s="17" t="s">
        <v>81</v>
      </c>
      <c r="BK230" s="145">
        <f>ROUND(I230*H230,2)</f>
        <v>0</v>
      </c>
      <c r="BL230" s="17" t="s">
        <v>143</v>
      </c>
      <c r="BM230" s="144" t="s">
        <v>247</v>
      </c>
    </row>
    <row r="231" spans="2:65" s="12" customFormat="1" ht="11.25">
      <c r="B231" s="146"/>
      <c r="D231" s="147" t="s">
        <v>145</v>
      </c>
      <c r="E231" s="148" t="s">
        <v>1</v>
      </c>
      <c r="F231" s="149" t="s">
        <v>146</v>
      </c>
      <c r="H231" s="148" t="s">
        <v>1</v>
      </c>
      <c r="I231" s="150"/>
      <c r="L231" s="146"/>
      <c r="M231" s="151"/>
      <c r="T231" s="152"/>
      <c r="AT231" s="148" t="s">
        <v>145</v>
      </c>
      <c r="AU231" s="148" t="s">
        <v>83</v>
      </c>
      <c r="AV231" s="12" t="s">
        <v>81</v>
      </c>
      <c r="AW231" s="12" t="s">
        <v>30</v>
      </c>
      <c r="AX231" s="12" t="s">
        <v>73</v>
      </c>
      <c r="AY231" s="148" t="s">
        <v>136</v>
      </c>
    </row>
    <row r="232" spans="2:65" s="12" customFormat="1" ht="22.5">
      <c r="B232" s="146"/>
      <c r="D232" s="147" t="s">
        <v>145</v>
      </c>
      <c r="E232" s="148" t="s">
        <v>1</v>
      </c>
      <c r="F232" s="149" t="s">
        <v>147</v>
      </c>
      <c r="H232" s="148" t="s">
        <v>1</v>
      </c>
      <c r="I232" s="150"/>
      <c r="L232" s="146"/>
      <c r="M232" s="151"/>
      <c r="T232" s="152"/>
      <c r="AT232" s="148" t="s">
        <v>145</v>
      </c>
      <c r="AU232" s="148" t="s">
        <v>83</v>
      </c>
      <c r="AV232" s="12" t="s">
        <v>81</v>
      </c>
      <c r="AW232" s="12" t="s">
        <v>30</v>
      </c>
      <c r="AX232" s="12" t="s">
        <v>73</v>
      </c>
      <c r="AY232" s="148" t="s">
        <v>136</v>
      </c>
    </row>
    <row r="233" spans="2:65" s="12" customFormat="1" ht="11.25">
      <c r="B233" s="146"/>
      <c r="D233" s="147" t="s">
        <v>145</v>
      </c>
      <c r="E233" s="148" t="s">
        <v>1</v>
      </c>
      <c r="F233" s="149" t="s">
        <v>248</v>
      </c>
      <c r="H233" s="148" t="s">
        <v>1</v>
      </c>
      <c r="I233" s="150"/>
      <c r="L233" s="146"/>
      <c r="M233" s="151"/>
      <c r="T233" s="152"/>
      <c r="AT233" s="148" t="s">
        <v>145</v>
      </c>
      <c r="AU233" s="148" t="s">
        <v>83</v>
      </c>
      <c r="AV233" s="12" t="s">
        <v>81</v>
      </c>
      <c r="AW233" s="12" t="s">
        <v>30</v>
      </c>
      <c r="AX233" s="12" t="s">
        <v>73</v>
      </c>
      <c r="AY233" s="148" t="s">
        <v>136</v>
      </c>
    </row>
    <row r="234" spans="2:65" s="13" customFormat="1" ht="11.25">
      <c r="B234" s="153"/>
      <c r="D234" s="147" t="s">
        <v>145</v>
      </c>
      <c r="E234" s="154" t="s">
        <v>1</v>
      </c>
      <c r="F234" s="155" t="s">
        <v>153</v>
      </c>
      <c r="H234" s="156">
        <v>22.024999999999999</v>
      </c>
      <c r="I234" s="157"/>
      <c r="L234" s="153"/>
      <c r="M234" s="158"/>
      <c r="T234" s="159"/>
      <c r="AT234" s="154" t="s">
        <v>145</v>
      </c>
      <c r="AU234" s="154" t="s">
        <v>83</v>
      </c>
      <c r="AV234" s="13" t="s">
        <v>83</v>
      </c>
      <c r="AW234" s="13" t="s">
        <v>30</v>
      </c>
      <c r="AX234" s="13" t="s">
        <v>73</v>
      </c>
      <c r="AY234" s="154" t="s">
        <v>136</v>
      </c>
    </row>
    <row r="235" spans="2:65" s="15" customFormat="1" ht="11.25">
      <c r="B235" s="167"/>
      <c r="D235" s="147" t="s">
        <v>145</v>
      </c>
      <c r="E235" s="168" t="s">
        <v>1</v>
      </c>
      <c r="F235" s="169" t="s">
        <v>243</v>
      </c>
      <c r="H235" s="170">
        <v>22.024999999999999</v>
      </c>
      <c r="I235" s="171"/>
      <c r="L235" s="167"/>
      <c r="M235" s="172"/>
      <c r="T235" s="173"/>
      <c r="AT235" s="168" t="s">
        <v>145</v>
      </c>
      <c r="AU235" s="168" t="s">
        <v>83</v>
      </c>
      <c r="AV235" s="15" t="s">
        <v>154</v>
      </c>
      <c r="AW235" s="15" t="s">
        <v>30</v>
      </c>
      <c r="AX235" s="15" t="s">
        <v>73</v>
      </c>
      <c r="AY235" s="168" t="s">
        <v>136</v>
      </c>
    </row>
    <row r="236" spans="2:65" s="14" customFormat="1" ht="11.25">
      <c r="B236" s="160"/>
      <c r="D236" s="147" t="s">
        <v>145</v>
      </c>
      <c r="E236" s="161" t="s">
        <v>1</v>
      </c>
      <c r="F236" s="162" t="s">
        <v>149</v>
      </c>
      <c r="H236" s="163">
        <v>22.024999999999999</v>
      </c>
      <c r="I236" s="164"/>
      <c r="L236" s="160"/>
      <c r="M236" s="165"/>
      <c r="T236" s="166"/>
      <c r="AT236" s="161" t="s">
        <v>145</v>
      </c>
      <c r="AU236" s="161" t="s">
        <v>83</v>
      </c>
      <c r="AV236" s="14" t="s">
        <v>143</v>
      </c>
      <c r="AW236" s="14" t="s">
        <v>30</v>
      </c>
      <c r="AX236" s="14" t="s">
        <v>81</v>
      </c>
      <c r="AY236" s="161" t="s">
        <v>136</v>
      </c>
    </row>
    <row r="237" spans="2:65" s="1" customFormat="1" ht="33" customHeight="1">
      <c r="B237" s="32"/>
      <c r="C237" s="133" t="s">
        <v>249</v>
      </c>
      <c r="D237" s="133" t="s">
        <v>138</v>
      </c>
      <c r="E237" s="134" t="s">
        <v>250</v>
      </c>
      <c r="F237" s="135" t="s">
        <v>251</v>
      </c>
      <c r="G237" s="136" t="s">
        <v>141</v>
      </c>
      <c r="H237" s="137">
        <v>6.9249999999999998</v>
      </c>
      <c r="I237" s="138"/>
      <c r="J237" s="139">
        <f>ROUND(I237*H237,2)</f>
        <v>0</v>
      </c>
      <c r="K237" s="135" t="s">
        <v>142</v>
      </c>
      <c r="L237" s="32"/>
      <c r="M237" s="140" t="s">
        <v>1</v>
      </c>
      <c r="N237" s="141" t="s">
        <v>38</v>
      </c>
      <c r="P237" s="142">
        <f>O237*H237</f>
        <v>0</v>
      </c>
      <c r="Q237" s="142">
        <v>0.10100000000000001</v>
      </c>
      <c r="R237" s="142">
        <f>Q237*H237</f>
        <v>0.69942500000000007</v>
      </c>
      <c r="S237" s="142">
        <v>0</v>
      </c>
      <c r="T237" s="143">
        <f>S237*H237</f>
        <v>0</v>
      </c>
      <c r="AR237" s="144" t="s">
        <v>143</v>
      </c>
      <c r="AT237" s="144" t="s">
        <v>138</v>
      </c>
      <c r="AU237" s="144" t="s">
        <v>83</v>
      </c>
      <c r="AY237" s="17" t="s">
        <v>136</v>
      </c>
      <c r="BE237" s="145">
        <f>IF(N237="základní",J237,0)</f>
        <v>0</v>
      </c>
      <c r="BF237" s="145">
        <f>IF(N237="snížená",J237,0)</f>
        <v>0</v>
      </c>
      <c r="BG237" s="145">
        <f>IF(N237="zákl. přenesená",J237,0)</f>
        <v>0</v>
      </c>
      <c r="BH237" s="145">
        <f>IF(N237="sníž. přenesená",J237,0)</f>
        <v>0</v>
      </c>
      <c r="BI237" s="145">
        <f>IF(N237="nulová",J237,0)</f>
        <v>0</v>
      </c>
      <c r="BJ237" s="17" t="s">
        <v>81</v>
      </c>
      <c r="BK237" s="145">
        <f>ROUND(I237*H237,2)</f>
        <v>0</v>
      </c>
      <c r="BL237" s="17" t="s">
        <v>143</v>
      </c>
      <c r="BM237" s="144" t="s">
        <v>252</v>
      </c>
    </row>
    <row r="238" spans="2:65" s="12" customFormat="1" ht="11.25">
      <c r="B238" s="146"/>
      <c r="D238" s="147" t="s">
        <v>145</v>
      </c>
      <c r="E238" s="148" t="s">
        <v>1</v>
      </c>
      <c r="F238" s="149" t="s">
        <v>146</v>
      </c>
      <c r="H238" s="148" t="s">
        <v>1</v>
      </c>
      <c r="I238" s="150"/>
      <c r="L238" s="146"/>
      <c r="M238" s="151"/>
      <c r="T238" s="152"/>
      <c r="AT238" s="148" t="s">
        <v>145</v>
      </c>
      <c r="AU238" s="148" t="s">
        <v>83</v>
      </c>
      <c r="AV238" s="12" t="s">
        <v>81</v>
      </c>
      <c r="AW238" s="12" t="s">
        <v>30</v>
      </c>
      <c r="AX238" s="12" t="s">
        <v>73</v>
      </c>
      <c r="AY238" s="148" t="s">
        <v>136</v>
      </c>
    </row>
    <row r="239" spans="2:65" s="12" customFormat="1" ht="22.5">
      <c r="B239" s="146"/>
      <c r="D239" s="147" t="s">
        <v>145</v>
      </c>
      <c r="E239" s="148" t="s">
        <v>1</v>
      </c>
      <c r="F239" s="149" t="s">
        <v>147</v>
      </c>
      <c r="H239" s="148" t="s">
        <v>1</v>
      </c>
      <c r="I239" s="150"/>
      <c r="L239" s="146"/>
      <c r="M239" s="151"/>
      <c r="T239" s="152"/>
      <c r="AT239" s="148" t="s">
        <v>145</v>
      </c>
      <c r="AU239" s="148" t="s">
        <v>83</v>
      </c>
      <c r="AV239" s="12" t="s">
        <v>81</v>
      </c>
      <c r="AW239" s="12" t="s">
        <v>30</v>
      </c>
      <c r="AX239" s="12" t="s">
        <v>73</v>
      </c>
      <c r="AY239" s="148" t="s">
        <v>136</v>
      </c>
    </row>
    <row r="240" spans="2:65" s="12" customFormat="1" ht="11.25">
      <c r="B240" s="146"/>
      <c r="D240" s="147" t="s">
        <v>145</v>
      </c>
      <c r="E240" s="148" t="s">
        <v>1</v>
      </c>
      <c r="F240" s="149" t="s">
        <v>253</v>
      </c>
      <c r="H240" s="148" t="s">
        <v>1</v>
      </c>
      <c r="I240" s="150"/>
      <c r="L240" s="146"/>
      <c r="M240" s="151"/>
      <c r="T240" s="152"/>
      <c r="AT240" s="148" t="s">
        <v>145</v>
      </c>
      <c r="AU240" s="148" t="s">
        <v>83</v>
      </c>
      <c r="AV240" s="12" t="s">
        <v>81</v>
      </c>
      <c r="AW240" s="12" t="s">
        <v>30</v>
      </c>
      <c r="AX240" s="12" t="s">
        <v>73</v>
      </c>
      <c r="AY240" s="148" t="s">
        <v>136</v>
      </c>
    </row>
    <row r="241" spans="2:65" s="13" customFormat="1" ht="11.25">
      <c r="B241" s="153"/>
      <c r="D241" s="147" t="s">
        <v>145</v>
      </c>
      <c r="E241" s="154" t="s">
        <v>1</v>
      </c>
      <c r="F241" s="155" t="s">
        <v>148</v>
      </c>
      <c r="H241" s="156">
        <v>6.9249999999999998</v>
      </c>
      <c r="I241" s="157"/>
      <c r="L241" s="153"/>
      <c r="M241" s="158"/>
      <c r="T241" s="159"/>
      <c r="AT241" s="154" t="s">
        <v>145</v>
      </c>
      <c r="AU241" s="154" t="s">
        <v>83</v>
      </c>
      <c r="AV241" s="13" t="s">
        <v>83</v>
      </c>
      <c r="AW241" s="13" t="s">
        <v>30</v>
      </c>
      <c r="AX241" s="13" t="s">
        <v>73</v>
      </c>
      <c r="AY241" s="154" t="s">
        <v>136</v>
      </c>
    </row>
    <row r="242" spans="2:65" s="14" customFormat="1" ht="11.25">
      <c r="B242" s="160"/>
      <c r="D242" s="147" t="s">
        <v>145</v>
      </c>
      <c r="E242" s="161" t="s">
        <v>1</v>
      </c>
      <c r="F242" s="162" t="s">
        <v>149</v>
      </c>
      <c r="H242" s="163">
        <v>6.9249999999999998</v>
      </c>
      <c r="I242" s="164"/>
      <c r="L242" s="160"/>
      <c r="M242" s="165"/>
      <c r="T242" s="166"/>
      <c r="AT242" s="161" t="s">
        <v>145</v>
      </c>
      <c r="AU242" s="161" t="s">
        <v>83</v>
      </c>
      <c r="AV242" s="14" t="s">
        <v>143</v>
      </c>
      <c r="AW242" s="14" t="s">
        <v>30</v>
      </c>
      <c r="AX242" s="14" t="s">
        <v>81</v>
      </c>
      <c r="AY242" s="161" t="s">
        <v>136</v>
      </c>
    </row>
    <row r="243" spans="2:65" s="11" customFormat="1" ht="22.9" customHeight="1">
      <c r="B243" s="121"/>
      <c r="D243" s="122" t="s">
        <v>72</v>
      </c>
      <c r="E243" s="131" t="s">
        <v>171</v>
      </c>
      <c r="F243" s="131" t="s">
        <v>254</v>
      </c>
      <c r="I243" s="124"/>
      <c r="J243" s="132">
        <f>BK243</f>
        <v>0</v>
      </c>
      <c r="L243" s="121"/>
      <c r="M243" s="126"/>
      <c r="P243" s="127">
        <f>SUM(P244:P511)</f>
        <v>0</v>
      </c>
      <c r="R243" s="127">
        <f>SUM(R244:R511)</f>
        <v>107.4638242053169</v>
      </c>
      <c r="T243" s="128">
        <f>SUM(T244:T511)</f>
        <v>0</v>
      </c>
      <c r="AR243" s="122" t="s">
        <v>81</v>
      </c>
      <c r="AT243" s="129" t="s">
        <v>72</v>
      </c>
      <c r="AU243" s="129" t="s">
        <v>81</v>
      </c>
      <c r="AY243" s="122" t="s">
        <v>136</v>
      </c>
      <c r="BK243" s="130">
        <f>SUM(BK244:BK511)</f>
        <v>0</v>
      </c>
    </row>
    <row r="244" spans="2:65" s="1" customFormat="1" ht="24.2" customHeight="1">
      <c r="B244" s="32"/>
      <c r="C244" s="133" t="s">
        <v>7</v>
      </c>
      <c r="D244" s="133" t="s">
        <v>138</v>
      </c>
      <c r="E244" s="134" t="s">
        <v>255</v>
      </c>
      <c r="F244" s="135" t="s">
        <v>256</v>
      </c>
      <c r="G244" s="136" t="s">
        <v>141</v>
      </c>
      <c r="H244" s="137">
        <v>22.99</v>
      </c>
      <c r="I244" s="138"/>
      <c r="J244" s="139">
        <f>ROUND(I244*H244,2)</f>
        <v>0</v>
      </c>
      <c r="K244" s="135" t="s">
        <v>142</v>
      </c>
      <c r="L244" s="32"/>
      <c r="M244" s="140" t="s">
        <v>1</v>
      </c>
      <c r="N244" s="141" t="s">
        <v>38</v>
      </c>
      <c r="P244" s="142">
        <f>O244*H244</f>
        <v>0</v>
      </c>
      <c r="Q244" s="142">
        <v>7.3499999999999998E-3</v>
      </c>
      <c r="R244" s="142">
        <f>Q244*H244</f>
        <v>0.16897649999999997</v>
      </c>
      <c r="S244" s="142">
        <v>0</v>
      </c>
      <c r="T244" s="143">
        <f>S244*H244</f>
        <v>0</v>
      </c>
      <c r="AR244" s="144" t="s">
        <v>143</v>
      </c>
      <c r="AT244" s="144" t="s">
        <v>138</v>
      </c>
      <c r="AU244" s="144" t="s">
        <v>83</v>
      </c>
      <c r="AY244" s="17" t="s">
        <v>136</v>
      </c>
      <c r="BE244" s="145">
        <f>IF(N244="základní",J244,0)</f>
        <v>0</v>
      </c>
      <c r="BF244" s="145">
        <f>IF(N244="snížená",J244,0)</f>
        <v>0</v>
      </c>
      <c r="BG244" s="145">
        <f>IF(N244="zákl. přenesená",J244,0)</f>
        <v>0</v>
      </c>
      <c r="BH244" s="145">
        <f>IF(N244="sníž. přenesená",J244,0)</f>
        <v>0</v>
      </c>
      <c r="BI244" s="145">
        <f>IF(N244="nulová",J244,0)</f>
        <v>0</v>
      </c>
      <c r="BJ244" s="17" t="s">
        <v>81</v>
      </c>
      <c r="BK244" s="145">
        <f>ROUND(I244*H244,2)</f>
        <v>0</v>
      </c>
      <c r="BL244" s="17" t="s">
        <v>143</v>
      </c>
      <c r="BM244" s="144" t="s">
        <v>257</v>
      </c>
    </row>
    <row r="245" spans="2:65" s="12" customFormat="1" ht="11.25">
      <c r="B245" s="146"/>
      <c r="D245" s="147" t="s">
        <v>145</v>
      </c>
      <c r="E245" s="148" t="s">
        <v>1</v>
      </c>
      <c r="F245" s="149" t="s">
        <v>146</v>
      </c>
      <c r="H245" s="148" t="s">
        <v>1</v>
      </c>
      <c r="I245" s="150"/>
      <c r="L245" s="146"/>
      <c r="M245" s="151"/>
      <c r="T245" s="152"/>
      <c r="AT245" s="148" t="s">
        <v>145</v>
      </c>
      <c r="AU245" s="148" t="s">
        <v>83</v>
      </c>
      <c r="AV245" s="12" t="s">
        <v>81</v>
      </c>
      <c r="AW245" s="12" t="s">
        <v>30</v>
      </c>
      <c r="AX245" s="12" t="s">
        <v>73</v>
      </c>
      <c r="AY245" s="148" t="s">
        <v>136</v>
      </c>
    </row>
    <row r="246" spans="2:65" s="13" customFormat="1" ht="11.25">
      <c r="B246" s="153"/>
      <c r="D246" s="147" t="s">
        <v>145</v>
      </c>
      <c r="E246" s="154" t="s">
        <v>1</v>
      </c>
      <c r="F246" s="155" t="s">
        <v>258</v>
      </c>
      <c r="H246" s="156">
        <v>2.8</v>
      </c>
      <c r="I246" s="157"/>
      <c r="L246" s="153"/>
      <c r="M246" s="158"/>
      <c r="T246" s="159"/>
      <c r="AT246" s="154" t="s">
        <v>145</v>
      </c>
      <c r="AU246" s="154" t="s">
        <v>83</v>
      </c>
      <c r="AV246" s="13" t="s">
        <v>83</v>
      </c>
      <c r="AW246" s="13" t="s">
        <v>30</v>
      </c>
      <c r="AX246" s="13" t="s">
        <v>73</v>
      </c>
      <c r="AY246" s="154" t="s">
        <v>136</v>
      </c>
    </row>
    <row r="247" spans="2:65" s="13" customFormat="1" ht="11.25">
      <c r="B247" s="153"/>
      <c r="D247" s="147" t="s">
        <v>145</v>
      </c>
      <c r="E247" s="154" t="s">
        <v>1</v>
      </c>
      <c r="F247" s="155" t="s">
        <v>259</v>
      </c>
      <c r="H247" s="156">
        <v>9.02</v>
      </c>
      <c r="I247" s="157"/>
      <c r="L247" s="153"/>
      <c r="M247" s="158"/>
      <c r="T247" s="159"/>
      <c r="AT247" s="154" t="s">
        <v>145</v>
      </c>
      <c r="AU247" s="154" t="s">
        <v>83</v>
      </c>
      <c r="AV247" s="13" t="s">
        <v>83</v>
      </c>
      <c r="AW247" s="13" t="s">
        <v>30</v>
      </c>
      <c r="AX247" s="13" t="s">
        <v>73</v>
      </c>
      <c r="AY247" s="154" t="s">
        <v>136</v>
      </c>
    </row>
    <row r="248" spans="2:65" s="13" customFormat="1" ht="11.25">
      <c r="B248" s="153"/>
      <c r="D248" s="147" t="s">
        <v>145</v>
      </c>
      <c r="E248" s="154" t="s">
        <v>1</v>
      </c>
      <c r="F248" s="155" t="s">
        <v>260</v>
      </c>
      <c r="H248" s="156">
        <v>5.17</v>
      </c>
      <c r="I248" s="157"/>
      <c r="L248" s="153"/>
      <c r="M248" s="158"/>
      <c r="T248" s="159"/>
      <c r="AT248" s="154" t="s">
        <v>145</v>
      </c>
      <c r="AU248" s="154" t="s">
        <v>83</v>
      </c>
      <c r="AV248" s="13" t="s">
        <v>83</v>
      </c>
      <c r="AW248" s="13" t="s">
        <v>30</v>
      </c>
      <c r="AX248" s="13" t="s">
        <v>73</v>
      </c>
      <c r="AY248" s="154" t="s">
        <v>136</v>
      </c>
    </row>
    <row r="249" spans="2:65" s="13" customFormat="1" ht="11.25">
      <c r="B249" s="153"/>
      <c r="D249" s="147" t="s">
        <v>145</v>
      </c>
      <c r="E249" s="154" t="s">
        <v>1</v>
      </c>
      <c r="F249" s="155" t="s">
        <v>261</v>
      </c>
      <c r="H249" s="156">
        <v>6</v>
      </c>
      <c r="I249" s="157"/>
      <c r="L249" s="153"/>
      <c r="M249" s="158"/>
      <c r="T249" s="159"/>
      <c r="AT249" s="154" t="s">
        <v>145</v>
      </c>
      <c r="AU249" s="154" t="s">
        <v>83</v>
      </c>
      <c r="AV249" s="13" t="s">
        <v>83</v>
      </c>
      <c r="AW249" s="13" t="s">
        <v>30</v>
      </c>
      <c r="AX249" s="13" t="s">
        <v>73</v>
      </c>
      <c r="AY249" s="154" t="s">
        <v>136</v>
      </c>
    </row>
    <row r="250" spans="2:65" s="14" customFormat="1" ht="11.25">
      <c r="B250" s="160"/>
      <c r="D250" s="147" t="s">
        <v>145</v>
      </c>
      <c r="E250" s="161" t="s">
        <v>1</v>
      </c>
      <c r="F250" s="162" t="s">
        <v>149</v>
      </c>
      <c r="H250" s="163">
        <v>22.99</v>
      </c>
      <c r="I250" s="164"/>
      <c r="L250" s="160"/>
      <c r="M250" s="165"/>
      <c r="T250" s="166"/>
      <c r="AT250" s="161" t="s">
        <v>145</v>
      </c>
      <c r="AU250" s="161" t="s">
        <v>83</v>
      </c>
      <c r="AV250" s="14" t="s">
        <v>143</v>
      </c>
      <c r="AW250" s="14" t="s">
        <v>30</v>
      </c>
      <c r="AX250" s="14" t="s">
        <v>81</v>
      </c>
      <c r="AY250" s="161" t="s">
        <v>136</v>
      </c>
    </row>
    <row r="251" spans="2:65" s="1" customFormat="1" ht="21.75" customHeight="1">
      <c r="B251" s="32"/>
      <c r="C251" s="133" t="s">
        <v>262</v>
      </c>
      <c r="D251" s="133" t="s">
        <v>138</v>
      </c>
      <c r="E251" s="134" t="s">
        <v>263</v>
      </c>
      <c r="F251" s="135" t="s">
        <v>264</v>
      </c>
      <c r="G251" s="136" t="s">
        <v>141</v>
      </c>
      <c r="H251" s="137">
        <v>17.28</v>
      </c>
      <c r="I251" s="138"/>
      <c r="J251" s="139">
        <f>ROUND(I251*H251,2)</f>
        <v>0</v>
      </c>
      <c r="K251" s="135" t="s">
        <v>142</v>
      </c>
      <c r="L251" s="32"/>
      <c r="M251" s="140" t="s">
        <v>1</v>
      </c>
      <c r="N251" s="141" t="s">
        <v>38</v>
      </c>
      <c r="P251" s="142">
        <f>O251*H251</f>
        <v>0</v>
      </c>
      <c r="Q251" s="142">
        <v>4.3839999999999999E-3</v>
      </c>
      <c r="R251" s="142">
        <f>Q251*H251</f>
        <v>7.5755520000000007E-2</v>
      </c>
      <c r="S251" s="142">
        <v>0</v>
      </c>
      <c r="T251" s="143">
        <f>S251*H251</f>
        <v>0</v>
      </c>
      <c r="AR251" s="144" t="s">
        <v>143</v>
      </c>
      <c r="AT251" s="144" t="s">
        <v>138</v>
      </c>
      <c r="AU251" s="144" t="s">
        <v>83</v>
      </c>
      <c r="AY251" s="17" t="s">
        <v>136</v>
      </c>
      <c r="BE251" s="145">
        <f>IF(N251="základní",J251,0)</f>
        <v>0</v>
      </c>
      <c r="BF251" s="145">
        <f>IF(N251="snížená",J251,0)</f>
        <v>0</v>
      </c>
      <c r="BG251" s="145">
        <f>IF(N251="zákl. přenesená",J251,0)</f>
        <v>0</v>
      </c>
      <c r="BH251" s="145">
        <f>IF(N251="sníž. přenesená",J251,0)</f>
        <v>0</v>
      </c>
      <c r="BI251" s="145">
        <f>IF(N251="nulová",J251,0)</f>
        <v>0</v>
      </c>
      <c r="BJ251" s="17" t="s">
        <v>81</v>
      </c>
      <c r="BK251" s="145">
        <f>ROUND(I251*H251,2)</f>
        <v>0</v>
      </c>
      <c r="BL251" s="17" t="s">
        <v>143</v>
      </c>
      <c r="BM251" s="144" t="s">
        <v>265</v>
      </c>
    </row>
    <row r="252" spans="2:65" s="12" customFormat="1" ht="11.25">
      <c r="B252" s="146"/>
      <c r="D252" s="147" t="s">
        <v>145</v>
      </c>
      <c r="E252" s="148" t="s">
        <v>1</v>
      </c>
      <c r="F252" s="149" t="s">
        <v>168</v>
      </c>
      <c r="H252" s="148" t="s">
        <v>1</v>
      </c>
      <c r="I252" s="150"/>
      <c r="L252" s="146"/>
      <c r="M252" s="151"/>
      <c r="T252" s="152"/>
      <c r="AT252" s="148" t="s">
        <v>145</v>
      </c>
      <c r="AU252" s="148" t="s">
        <v>83</v>
      </c>
      <c r="AV252" s="12" t="s">
        <v>81</v>
      </c>
      <c r="AW252" s="12" t="s">
        <v>30</v>
      </c>
      <c r="AX252" s="12" t="s">
        <v>73</v>
      </c>
      <c r="AY252" s="148" t="s">
        <v>136</v>
      </c>
    </row>
    <row r="253" spans="2:65" s="12" customFormat="1" ht="11.25">
      <c r="B253" s="146"/>
      <c r="D253" s="147" t="s">
        <v>145</v>
      </c>
      <c r="E253" s="148" t="s">
        <v>1</v>
      </c>
      <c r="F253" s="149" t="s">
        <v>266</v>
      </c>
      <c r="H253" s="148" t="s">
        <v>1</v>
      </c>
      <c r="I253" s="150"/>
      <c r="L253" s="146"/>
      <c r="M253" s="151"/>
      <c r="T253" s="152"/>
      <c r="AT253" s="148" t="s">
        <v>145</v>
      </c>
      <c r="AU253" s="148" t="s">
        <v>83</v>
      </c>
      <c r="AV253" s="12" t="s">
        <v>81</v>
      </c>
      <c r="AW253" s="12" t="s">
        <v>30</v>
      </c>
      <c r="AX253" s="12" t="s">
        <v>73</v>
      </c>
      <c r="AY253" s="148" t="s">
        <v>136</v>
      </c>
    </row>
    <row r="254" spans="2:65" s="13" customFormat="1" ht="11.25">
      <c r="B254" s="153"/>
      <c r="D254" s="147" t="s">
        <v>145</v>
      </c>
      <c r="E254" s="154" t="s">
        <v>1</v>
      </c>
      <c r="F254" s="155" t="s">
        <v>267</v>
      </c>
      <c r="H254" s="156">
        <v>2.4</v>
      </c>
      <c r="I254" s="157"/>
      <c r="L254" s="153"/>
      <c r="M254" s="158"/>
      <c r="T254" s="159"/>
      <c r="AT254" s="154" t="s">
        <v>145</v>
      </c>
      <c r="AU254" s="154" t="s">
        <v>83</v>
      </c>
      <c r="AV254" s="13" t="s">
        <v>83</v>
      </c>
      <c r="AW254" s="13" t="s">
        <v>30</v>
      </c>
      <c r="AX254" s="13" t="s">
        <v>73</v>
      </c>
      <c r="AY254" s="154" t="s">
        <v>136</v>
      </c>
    </row>
    <row r="255" spans="2:65" s="13" customFormat="1" ht="11.25">
      <c r="B255" s="153"/>
      <c r="D255" s="147" t="s">
        <v>145</v>
      </c>
      <c r="E255" s="154" t="s">
        <v>1</v>
      </c>
      <c r="F255" s="155" t="s">
        <v>268</v>
      </c>
      <c r="H255" s="156">
        <v>4.4400000000000004</v>
      </c>
      <c r="I255" s="157"/>
      <c r="L255" s="153"/>
      <c r="M255" s="158"/>
      <c r="T255" s="159"/>
      <c r="AT255" s="154" t="s">
        <v>145</v>
      </c>
      <c r="AU255" s="154" t="s">
        <v>83</v>
      </c>
      <c r="AV255" s="13" t="s">
        <v>83</v>
      </c>
      <c r="AW255" s="13" t="s">
        <v>30</v>
      </c>
      <c r="AX255" s="13" t="s">
        <v>73</v>
      </c>
      <c r="AY255" s="154" t="s">
        <v>136</v>
      </c>
    </row>
    <row r="256" spans="2:65" s="13" customFormat="1" ht="11.25">
      <c r="B256" s="153"/>
      <c r="D256" s="147" t="s">
        <v>145</v>
      </c>
      <c r="E256" s="154" t="s">
        <v>1</v>
      </c>
      <c r="F256" s="155" t="s">
        <v>269</v>
      </c>
      <c r="H256" s="156">
        <v>3.24</v>
      </c>
      <c r="I256" s="157"/>
      <c r="L256" s="153"/>
      <c r="M256" s="158"/>
      <c r="T256" s="159"/>
      <c r="AT256" s="154" t="s">
        <v>145</v>
      </c>
      <c r="AU256" s="154" t="s">
        <v>83</v>
      </c>
      <c r="AV256" s="13" t="s">
        <v>83</v>
      </c>
      <c r="AW256" s="13" t="s">
        <v>30</v>
      </c>
      <c r="AX256" s="13" t="s">
        <v>73</v>
      </c>
      <c r="AY256" s="154" t="s">
        <v>136</v>
      </c>
    </row>
    <row r="257" spans="2:65" s="13" customFormat="1" ht="11.25">
      <c r="B257" s="153"/>
      <c r="D257" s="147" t="s">
        <v>145</v>
      </c>
      <c r="E257" s="154" t="s">
        <v>1</v>
      </c>
      <c r="F257" s="155" t="s">
        <v>270</v>
      </c>
      <c r="H257" s="156">
        <v>7.2</v>
      </c>
      <c r="I257" s="157"/>
      <c r="L257" s="153"/>
      <c r="M257" s="158"/>
      <c r="T257" s="159"/>
      <c r="AT257" s="154" t="s">
        <v>145</v>
      </c>
      <c r="AU257" s="154" t="s">
        <v>83</v>
      </c>
      <c r="AV257" s="13" t="s">
        <v>83</v>
      </c>
      <c r="AW257" s="13" t="s">
        <v>30</v>
      </c>
      <c r="AX257" s="13" t="s">
        <v>73</v>
      </c>
      <c r="AY257" s="154" t="s">
        <v>136</v>
      </c>
    </row>
    <row r="258" spans="2:65" s="14" customFormat="1" ht="11.25">
      <c r="B258" s="160"/>
      <c r="D258" s="147" t="s">
        <v>145</v>
      </c>
      <c r="E258" s="161" t="s">
        <v>1</v>
      </c>
      <c r="F258" s="162" t="s">
        <v>149</v>
      </c>
      <c r="H258" s="163">
        <v>17.28</v>
      </c>
      <c r="I258" s="164"/>
      <c r="L258" s="160"/>
      <c r="M258" s="165"/>
      <c r="T258" s="166"/>
      <c r="AT258" s="161" t="s">
        <v>145</v>
      </c>
      <c r="AU258" s="161" t="s">
        <v>83</v>
      </c>
      <c r="AV258" s="14" t="s">
        <v>143</v>
      </c>
      <c r="AW258" s="14" t="s">
        <v>30</v>
      </c>
      <c r="AX258" s="14" t="s">
        <v>81</v>
      </c>
      <c r="AY258" s="161" t="s">
        <v>136</v>
      </c>
    </row>
    <row r="259" spans="2:65" s="1" customFormat="1" ht="16.5" customHeight="1">
      <c r="B259" s="32"/>
      <c r="C259" s="133" t="s">
        <v>271</v>
      </c>
      <c r="D259" s="133" t="s">
        <v>138</v>
      </c>
      <c r="E259" s="134" t="s">
        <v>272</v>
      </c>
      <c r="F259" s="135" t="s">
        <v>273</v>
      </c>
      <c r="G259" s="136" t="s">
        <v>141</v>
      </c>
      <c r="H259" s="137">
        <v>75.19</v>
      </c>
      <c r="I259" s="138"/>
      <c r="J259" s="139">
        <f>ROUND(I259*H259,2)</f>
        <v>0</v>
      </c>
      <c r="K259" s="135" t="s">
        <v>142</v>
      </c>
      <c r="L259" s="32"/>
      <c r="M259" s="140" t="s">
        <v>1</v>
      </c>
      <c r="N259" s="141" t="s">
        <v>38</v>
      </c>
      <c r="P259" s="142">
        <f>O259*H259</f>
        <v>0</v>
      </c>
      <c r="Q259" s="142">
        <v>4.0000000000000001E-3</v>
      </c>
      <c r="R259" s="142">
        <f>Q259*H259</f>
        <v>0.30075999999999997</v>
      </c>
      <c r="S259" s="142">
        <v>0</v>
      </c>
      <c r="T259" s="143">
        <f>S259*H259</f>
        <v>0</v>
      </c>
      <c r="AR259" s="144" t="s">
        <v>143</v>
      </c>
      <c r="AT259" s="144" t="s">
        <v>138</v>
      </c>
      <c r="AU259" s="144" t="s">
        <v>83</v>
      </c>
      <c r="AY259" s="17" t="s">
        <v>136</v>
      </c>
      <c r="BE259" s="145">
        <f>IF(N259="základní",J259,0)</f>
        <v>0</v>
      </c>
      <c r="BF259" s="145">
        <f>IF(N259="snížená",J259,0)</f>
        <v>0</v>
      </c>
      <c r="BG259" s="145">
        <f>IF(N259="zákl. přenesená",J259,0)</f>
        <v>0</v>
      </c>
      <c r="BH259" s="145">
        <f>IF(N259="sníž. přenesená",J259,0)</f>
        <v>0</v>
      </c>
      <c r="BI259" s="145">
        <f>IF(N259="nulová",J259,0)</f>
        <v>0</v>
      </c>
      <c r="BJ259" s="17" t="s">
        <v>81</v>
      </c>
      <c r="BK259" s="145">
        <f>ROUND(I259*H259,2)</f>
        <v>0</v>
      </c>
      <c r="BL259" s="17" t="s">
        <v>143</v>
      </c>
      <c r="BM259" s="144" t="s">
        <v>274</v>
      </c>
    </row>
    <row r="260" spans="2:65" s="12" customFormat="1" ht="11.25">
      <c r="B260" s="146"/>
      <c r="D260" s="147" t="s">
        <v>145</v>
      </c>
      <c r="E260" s="148" t="s">
        <v>1</v>
      </c>
      <c r="F260" s="149" t="s">
        <v>146</v>
      </c>
      <c r="H260" s="148" t="s">
        <v>1</v>
      </c>
      <c r="I260" s="150"/>
      <c r="L260" s="146"/>
      <c r="M260" s="151"/>
      <c r="T260" s="152"/>
      <c r="AT260" s="148" t="s">
        <v>145</v>
      </c>
      <c r="AU260" s="148" t="s">
        <v>83</v>
      </c>
      <c r="AV260" s="12" t="s">
        <v>81</v>
      </c>
      <c r="AW260" s="12" t="s">
        <v>30</v>
      </c>
      <c r="AX260" s="12" t="s">
        <v>73</v>
      </c>
      <c r="AY260" s="148" t="s">
        <v>136</v>
      </c>
    </row>
    <row r="261" spans="2:65" s="12" customFormat="1" ht="11.25">
      <c r="B261" s="146"/>
      <c r="D261" s="147" t="s">
        <v>145</v>
      </c>
      <c r="E261" s="148" t="s">
        <v>1</v>
      </c>
      <c r="F261" s="149" t="s">
        <v>275</v>
      </c>
      <c r="H261" s="148" t="s">
        <v>1</v>
      </c>
      <c r="I261" s="150"/>
      <c r="L261" s="146"/>
      <c r="M261" s="151"/>
      <c r="T261" s="152"/>
      <c r="AT261" s="148" t="s">
        <v>145</v>
      </c>
      <c r="AU261" s="148" t="s">
        <v>83</v>
      </c>
      <c r="AV261" s="12" t="s">
        <v>81</v>
      </c>
      <c r="AW261" s="12" t="s">
        <v>30</v>
      </c>
      <c r="AX261" s="12" t="s">
        <v>73</v>
      </c>
      <c r="AY261" s="148" t="s">
        <v>136</v>
      </c>
    </row>
    <row r="262" spans="2:65" s="13" customFormat="1" ht="11.25">
      <c r="B262" s="153"/>
      <c r="D262" s="147" t="s">
        <v>145</v>
      </c>
      <c r="E262" s="154" t="s">
        <v>1</v>
      </c>
      <c r="F262" s="155" t="s">
        <v>276</v>
      </c>
      <c r="H262" s="156">
        <v>5.34</v>
      </c>
      <c r="I262" s="157"/>
      <c r="L262" s="153"/>
      <c r="M262" s="158"/>
      <c r="T262" s="159"/>
      <c r="AT262" s="154" t="s">
        <v>145</v>
      </c>
      <c r="AU262" s="154" t="s">
        <v>83</v>
      </c>
      <c r="AV262" s="13" t="s">
        <v>83</v>
      </c>
      <c r="AW262" s="13" t="s">
        <v>30</v>
      </c>
      <c r="AX262" s="13" t="s">
        <v>73</v>
      </c>
      <c r="AY262" s="154" t="s">
        <v>136</v>
      </c>
    </row>
    <row r="263" spans="2:65" s="13" customFormat="1" ht="11.25">
      <c r="B263" s="153"/>
      <c r="D263" s="147" t="s">
        <v>145</v>
      </c>
      <c r="E263" s="154" t="s">
        <v>1</v>
      </c>
      <c r="F263" s="155" t="s">
        <v>277</v>
      </c>
      <c r="H263" s="156">
        <v>2.88</v>
      </c>
      <c r="I263" s="157"/>
      <c r="L263" s="153"/>
      <c r="M263" s="158"/>
      <c r="T263" s="159"/>
      <c r="AT263" s="154" t="s">
        <v>145</v>
      </c>
      <c r="AU263" s="154" t="s">
        <v>83</v>
      </c>
      <c r="AV263" s="13" t="s">
        <v>83</v>
      </c>
      <c r="AW263" s="13" t="s">
        <v>30</v>
      </c>
      <c r="AX263" s="13" t="s">
        <v>73</v>
      </c>
      <c r="AY263" s="154" t="s">
        <v>136</v>
      </c>
    </row>
    <row r="264" spans="2:65" s="13" customFormat="1" ht="11.25">
      <c r="B264" s="153"/>
      <c r="D264" s="147" t="s">
        <v>145</v>
      </c>
      <c r="E264" s="154" t="s">
        <v>1</v>
      </c>
      <c r="F264" s="155" t="s">
        <v>278</v>
      </c>
      <c r="H264" s="156">
        <v>4.2</v>
      </c>
      <c r="I264" s="157"/>
      <c r="L264" s="153"/>
      <c r="M264" s="158"/>
      <c r="T264" s="159"/>
      <c r="AT264" s="154" t="s">
        <v>145</v>
      </c>
      <c r="AU264" s="154" t="s">
        <v>83</v>
      </c>
      <c r="AV264" s="13" t="s">
        <v>83</v>
      </c>
      <c r="AW264" s="13" t="s">
        <v>30</v>
      </c>
      <c r="AX264" s="13" t="s">
        <v>73</v>
      </c>
      <c r="AY264" s="154" t="s">
        <v>136</v>
      </c>
    </row>
    <row r="265" spans="2:65" s="13" customFormat="1" ht="11.25">
      <c r="B265" s="153"/>
      <c r="D265" s="147" t="s">
        <v>145</v>
      </c>
      <c r="E265" s="154" t="s">
        <v>1</v>
      </c>
      <c r="F265" s="155" t="s">
        <v>279</v>
      </c>
      <c r="H265" s="156">
        <v>2.91</v>
      </c>
      <c r="I265" s="157"/>
      <c r="L265" s="153"/>
      <c r="M265" s="158"/>
      <c r="T265" s="159"/>
      <c r="AT265" s="154" t="s">
        <v>145</v>
      </c>
      <c r="AU265" s="154" t="s">
        <v>83</v>
      </c>
      <c r="AV265" s="13" t="s">
        <v>83</v>
      </c>
      <c r="AW265" s="13" t="s">
        <v>30</v>
      </c>
      <c r="AX265" s="13" t="s">
        <v>73</v>
      </c>
      <c r="AY265" s="154" t="s">
        <v>136</v>
      </c>
    </row>
    <row r="266" spans="2:65" s="13" customFormat="1" ht="11.25">
      <c r="B266" s="153"/>
      <c r="D266" s="147" t="s">
        <v>145</v>
      </c>
      <c r="E266" s="154" t="s">
        <v>1</v>
      </c>
      <c r="F266" s="155" t="s">
        <v>280</v>
      </c>
      <c r="H266" s="156">
        <v>5.31</v>
      </c>
      <c r="I266" s="157"/>
      <c r="L266" s="153"/>
      <c r="M266" s="158"/>
      <c r="T266" s="159"/>
      <c r="AT266" s="154" t="s">
        <v>145</v>
      </c>
      <c r="AU266" s="154" t="s">
        <v>83</v>
      </c>
      <c r="AV266" s="13" t="s">
        <v>83</v>
      </c>
      <c r="AW266" s="13" t="s">
        <v>30</v>
      </c>
      <c r="AX266" s="13" t="s">
        <v>73</v>
      </c>
      <c r="AY266" s="154" t="s">
        <v>136</v>
      </c>
    </row>
    <row r="267" spans="2:65" s="13" customFormat="1" ht="11.25">
      <c r="B267" s="153"/>
      <c r="D267" s="147" t="s">
        <v>145</v>
      </c>
      <c r="E267" s="154" t="s">
        <v>1</v>
      </c>
      <c r="F267" s="155" t="s">
        <v>281</v>
      </c>
      <c r="H267" s="156">
        <v>3.57</v>
      </c>
      <c r="I267" s="157"/>
      <c r="L267" s="153"/>
      <c r="M267" s="158"/>
      <c r="T267" s="159"/>
      <c r="AT267" s="154" t="s">
        <v>145</v>
      </c>
      <c r="AU267" s="154" t="s">
        <v>83</v>
      </c>
      <c r="AV267" s="13" t="s">
        <v>83</v>
      </c>
      <c r="AW267" s="13" t="s">
        <v>30</v>
      </c>
      <c r="AX267" s="13" t="s">
        <v>73</v>
      </c>
      <c r="AY267" s="154" t="s">
        <v>136</v>
      </c>
    </row>
    <row r="268" spans="2:65" s="13" customFormat="1" ht="11.25">
      <c r="B268" s="153"/>
      <c r="D268" s="147" t="s">
        <v>145</v>
      </c>
      <c r="E268" s="154" t="s">
        <v>1</v>
      </c>
      <c r="F268" s="155" t="s">
        <v>282</v>
      </c>
      <c r="H268" s="156">
        <v>3.12</v>
      </c>
      <c r="I268" s="157"/>
      <c r="L268" s="153"/>
      <c r="M268" s="158"/>
      <c r="T268" s="159"/>
      <c r="AT268" s="154" t="s">
        <v>145</v>
      </c>
      <c r="AU268" s="154" t="s">
        <v>83</v>
      </c>
      <c r="AV268" s="13" t="s">
        <v>83</v>
      </c>
      <c r="AW268" s="13" t="s">
        <v>30</v>
      </c>
      <c r="AX268" s="13" t="s">
        <v>73</v>
      </c>
      <c r="AY268" s="154" t="s">
        <v>136</v>
      </c>
    </row>
    <row r="269" spans="2:65" s="13" customFormat="1" ht="11.25">
      <c r="B269" s="153"/>
      <c r="D269" s="147" t="s">
        <v>145</v>
      </c>
      <c r="E269" s="154" t="s">
        <v>1</v>
      </c>
      <c r="F269" s="155" t="s">
        <v>283</v>
      </c>
      <c r="H269" s="156">
        <v>1.77</v>
      </c>
      <c r="I269" s="157"/>
      <c r="L269" s="153"/>
      <c r="M269" s="158"/>
      <c r="T269" s="159"/>
      <c r="AT269" s="154" t="s">
        <v>145</v>
      </c>
      <c r="AU269" s="154" t="s">
        <v>83</v>
      </c>
      <c r="AV269" s="13" t="s">
        <v>83</v>
      </c>
      <c r="AW269" s="13" t="s">
        <v>30</v>
      </c>
      <c r="AX269" s="13" t="s">
        <v>73</v>
      </c>
      <c r="AY269" s="154" t="s">
        <v>136</v>
      </c>
    </row>
    <row r="270" spans="2:65" s="13" customFormat="1" ht="11.25">
      <c r="B270" s="153"/>
      <c r="D270" s="147" t="s">
        <v>145</v>
      </c>
      <c r="E270" s="154" t="s">
        <v>1</v>
      </c>
      <c r="F270" s="155" t="s">
        <v>284</v>
      </c>
      <c r="H270" s="156">
        <v>3.72</v>
      </c>
      <c r="I270" s="157"/>
      <c r="L270" s="153"/>
      <c r="M270" s="158"/>
      <c r="T270" s="159"/>
      <c r="AT270" s="154" t="s">
        <v>145</v>
      </c>
      <c r="AU270" s="154" t="s">
        <v>83</v>
      </c>
      <c r="AV270" s="13" t="s">
        <v>83</v>
      </c>
      <c r="AW270" s="13" t="s">
        <v>30</v>
      </c>
      <c r="AX270" s="13" t="s">
        <v>73</v>
      </c>
      <c r="AY270" s="154" t="s">
        <v>136</v>
      </c>
    </row>
    <row r="271" spans="2:65" s="13" customFormat="1" ht="11.25">
      <c r="B271" s="153"/>
      <c r="D271" s="147" t="s">
        <v>145</v>
      </c>
      <c r="E271" s="154" t="s">
        <v>1</v>
      </c>
      <c r="F271" s="155" t="s">
        <v>285</v>
      </c>
      <c r="H271" s="156">
        <v>1.53</v>
      </c>
      <c r="I271" s="157"/>
      <c r="L271" s="153"/>
      <c r="M271" s="158"/>
      <c r="T271" s="159"/>
      <c r="AT271" s="154" t="s">
        <v>145</v>
      </c>
      <c r="AU271" s="154" t="s">
        <v>83</v>
      </c>
      <c r="AV271" s="13" t="s">
        <v>83</v>
      </c>
      <c r="AW271" s="13" t="s">
        <v>30</v>
      </c>
      <c r="AX271" s="13" t="s">
        <v>73</v>
      </c>
      <c r="AY271" s="154" t="s">
        <v>136</v>
      </c>
    </row>
    <row r="272" spans="2:65" s="13" customFormat="1" ht="11.25">
      <c r="B272" s="153"/>
      <c r="D272" s="147" t="s">
        <v>145</v>
      </c>
      <c r="E272" s="154" t="s">
        <v>1</v>
      </c>
      <c r="F272" s="155" t="s">
        <v>286</v>
      </c>
      <c r="H272" s="156">
        <v>1.53</v>
      </c>
      <c r="I272" s="157"/>
      <c r="L272" s="153"/>
      <c r="M272" s="158"/>
      <c r="T272" s="159"/>
      <c r="AT272" s="154" t="s">
        <v>145</v>
      </c>
      <c r="AU272" s="154" t="s">
        <v>83</v>
      </c>
      <c r="AV272" s="13" t="s">
        <v>83</v>
      </c>
      <c r="AW272" s="13" t="s">
        <v>30</v>
      </c>
      <c r="AX272" s="13" t="s">
        <v>73</v>
      </c>
      <c r="AY272" s="154" t="s">
        <v>136</v>
      </c>
    </row>
    <row r="273" spans="2:65" s="13" customFormat="1" ht="11.25">
      <c r="B273" s="153"/>
      <c r="D273" s="147" t="s">
        <v>145</v>
      </c>
      <c r="E273" s="154" t="s">
        <v>1</v>
      </c>
      <c r="F273" s="155" t="s">
        <v>287</v>
      </c>
      <c r="H273" s="156">
        <v>2.1</v>
      </c>
      <c r="I273" s="157"/>
      <c r="L273" s="153"/>
      <c r="M273" s="158"/>
      <c r="T273" s="159"/>
      <c r="AT273" s="154" t="s">
        <v>145</v>
      </c>
      <c r="AU273" s="154" t="s">
        <v>83</v>
      </c>
      <c r="AV273" s="13" t="s">
        <v>83</v>
      </c>
      <c r="AW273" s="13" t="s">
        <v>30</v>
      </c>
      <c r="AX273" s="13" t="s">
        <v>73</v>
      </c>
      <c r="AY273" s="154" t="s">
        <v>136</v>
      </c>
    </row>
    <row r="274" spans="2:65" s="13" customFormat="1" ht="11.25">
      <c r="B274" s="153"/>
      <c r="D274" s="147" t="s">
        <v>145</v>
      </c>
      <c r="E274" s="154" t="s">
        <v>1</v>
      </c>
      <c r="F274" s="155" t="s">
        <v>288</v>
      </c>
      <c r="H274" s="156">
        <v>4.62</v>
      </c>
      <c r="I274" s="157"/>
      <c r="L274" s="153"/>
      <c r="M274" s="158"/>
      <c r="T274" s="159"/>
      <c r="AT274" s="154" t="s">
        <v>145</v>
      </c>
      <c r="AU274" s="154" t="s">
        <v>83</v>
      </c>
      <c r="AV274" s="13" t="s">
        <v>83</v>
      </c>
      <c r="AW274" s="13" t="s">
        <v>30</v>
      </c>
      <c r="AX274" s="13" t="s">
        <v>73</v>
      </c>
      <c r="AY274" s="154" t="s">
        <v>136</v>
      </c>
    </row>
    <row r="275" spans="2:65" s="13" customFormat="1" ht="11.25">
      <c r="B275" s="153"/>
      <c r="D275" s="147" t="s">
        <v>145</v>
      </c>
      <c r="E275" s="154" t="s">
        <v>1</v>
      </c>
      <c r="F275" s="155" t="s">
        <v>289</v>
      </c>
      <c r="H275" s="156">
        <v>9.6</v>
      </c>
      <c r="I275" s="157"/>
      <c r="L275" s="153"/>
      <c r="M275" s="158"/>
      <c r="T275" s="159"/>
      <c r="AT275" s="154" t="s">
        <v>145</v>
      </c>
      <c r="AU275" s="154" t="s">
        <v>83</v>
      </c>
      <c r="AV275" s="13" t="s">
        <v>83</v>
      </c>
      <c r="AW275" s="13" t="s">
        <v>30</v>
      </c>
      <c r="AX275" s="13" t="s">
        <v>73</v>
      </c>
      <c r="AY275" s="154" t="s">
        <v>136</v>
      </c>
    </row>
    <row r="276" spans="2:65" s="15" customFormat="1" ht="11.25">
      <c r="B276" s="167"/>
      <c r="D276" s="147" t="s">
        <v>145</v>
      </c>
      <c r="E276" s="168" t="s">
        <v>1</v>
      </c>
      <c r="F276" s="169" t="s">
        <v>243</v>
      </c>
      <c r="H276" s="170">
        <v>52.2</v>
      </c>
      <c r="I276" s="171"/>
      <c r="L276" s="167"/>
      <c r="M276" s="172"/>
      <c r="T276" s="173"/>
      <c r="AT276" s="168" t="s">
        <v>145</v>
      </c>
      <c r="AU276" s="168" t="s">
        <v>83</v>
      </c>
      <c r="AV276" s="15" t="s">
        <v>154</v>
      </c>
      <c r="AW276" s="15" t="s">
        <v>30</v>
      </c>
      <c r="AX276" s="15" t="s">
        <v>73</v>
      </c>
      <c r="AY276" s="168" t="s">
        <v>136</v>
      </c>
    </row>
    <row r="277" spans="2:65" s="12" customFormat="1" ht="11.25">
      <c r="B277" s="146"/>
      <c r="D277" s="147" t="s">
        <v>145</v>
      </c>
      <c r="E277" s="148" t="s">
        <v>1</v>
      </c>
      <c r="F277" s="149" t="s">
        <v>146</v>
      </c>
      <c r="H277" s="148" t="s">
        <v>1</v>
      </c>
      <c r="I277" s="150"/>
      <c r="L277" s="146"/>
      <c r="M277" s="151"/>
      <c r="T277" s="152"/>
      <c r="AT277" s="148" t="s">
        <v>145</v>
      </c>
      <c r="AU277" s="148" t="s">
        <v>83</v>
      </c>
      <c r="AV277" s="12" t="s">
        <v>81</v>
      </c>
      <c r="AW277" s="12" t="s">
        <v>30</v>
      </c>
      <c r="AX277" s="12" t="s">
        <v>73</v>
      </c>
      <c r="AY277" s="148" t="s">
        <v>136</v>
      </c>
    </row>
    <row r="278" spans="2:65" s="13" customFormat="1" ht="11.25">
      <c r="B278" s="153"/>
      <c r="D278" s="147" t="s">
        <v>145</v>
      </c>
      <c r="E278" s="154" t="s">
        <v>1</v>
      </c>
      <c r="F278" s="155" t="s">
        <v>258</v>
      </c>
      <c r="H278" s="156">
        <v>2.8</v>
      </c>
      <c r="I278" s="157"/>
      <c r="L278" s="153"/>
      <c r="M278" s="158"/>
      <c r="T278" s="159"/>
      <c r="AT278" s="154" t="s">
        <v>145</v>
      </c>
      <c r="AU278" s="154" t="s">
        <v>83</v>
      </c>
      <c r="AV278" s="13" t="s">
        <v>83</v>
      </c>
      <c r="AW278" s="13" t="s">
        <v>30</v>
      </c>
      <c r="AX278" s="13" t="s">
        <v>73</v>
      </c>
      <c r="AY278" s="154" t="s">
        <v>136</v>
      </c>
    </row>
    <row r="279" spans="2:65" s="13" customFormat="1" ht="11.25">
      <c r="B279" s="153"/>
      <c r="D279" s="147" t="s">
        <v>145</v>
      </c>
      <c r="E279" s="154" t="s">
        <v>1</v>
      </c>
      <c r="F279" s="155" t="s">
        <v>259</v>
      </c>
      <c r="H279" s="156">
        <v>9.02</v>
      </c>
      <c r="I279" s="157"/>
      <c r="L279" s="153"/>
      <c r="M279" s="158"/>
      <c r="T279" s="159"/>
      <c r="AT279" s="154" t="s">
        <v>145</v>
      </c>
      <c r="AU279" s="154" t="s">
        <v>83</v>
      </c>
      <c r="AV279" s="13" t="s">
        <v>83</v>
      </c>
      <c r="AW279" s="13" t="s">
        <v>30</v>
      </c>
      <c r="AX279" s="13" t="s">
        <v>73</v>
      </c>
      <c r="AY279" s="154" t="s">
        <v>136</v>
      </c>
    </row>
    <row r="280" spans="2:65" s="13" customFormat="1" ht="11.25">
      <c r="B280" s="153"/>
      <c r="D280" s="147" t="s">
        <v>145</v>
      </c>
      <c r="E280" s="154" t="s">
        <v>1</v>
      </c>
      <c r="F280" s="155" t="s">
        <v>260</v>
      </c>
      <c r="H280" s="156">
        <v>5.17</v>
      </c>
      <c r="I280" s="157"/>
      <c r="L280" s="153"/>
      <c r="M280" s="158"/>
      <c r="T280" s="159"/>
      <c r="AT280" s="154" t="s">
        <v>145</v>
      </c>
      <c r="AU280" s="154" t="s">
        <v>83</v>
      </c>
      <c r="AV280" s="13" t="s">
        <v>83</v>
      </c>
      <c r="AW280" s="13" t="s">
        <v>30</v>
      </c>
      <c r="AX280" s="13" t="s">
        <v>73</v>
      </c>
      <c r="AY280" s="154" t="s">
        <v>136</v>
      </c>
    </row>
    <row r="281" spans="2:65" s="13" customFormat="1" ht="11.25">
      <c r="B281" s="153"/>
      <c r="D281" s="147" t="s">
        <v>145</v>
      </c>
      <c r="E281" s="154" t="s">
        <v>1</v>
      </c>
      <c r="F281" s="155" t="s">
        <v>261</v>
      </c>
      <c r="H281" s="156">
        <v>6</v>
      </c>
      <c r="I281" s="157"/>
      <c r="L281" s="153"/>
      <c r="M281" s="158"/>
      <c r="T281" s="159"/>
      <c r="AT281" s="154" t="s">
        <v>145</v>
      </c>
      <c r="AU281" s="154" t="s">
        <v>83</v>
      </c>
      <c r="AV281" s="13" t="s">
        <v>83</v>
      </c>
      <c r="AW281" s="13" t="s">
        <v>30</v>
      </c>
      <c r="AX281" s="13" t="s">
        <v>73</v>
      </c>
      <c r="AY281" s="154" t="s">
        <v>136</v>
      </c>
    </row>
    <row r="282" spans="2:65" s="15" customFormat="1" ht="11.25">
      <c r="B282" s="167"/>
      <c r="D282" s="147" t="s">
        <v>145</v>
      </c>
      <c r="E282" s="168" t="s">
        <v>1</v>
      </c>
      <c r="F282" s="169" t="s">
        <v>243</v>
      </c>
      <c r="H282" s="170">
        <v>22.99</v>
      </c>
      <c r="I282" s="171"/>
      <c r="L282" s="167"/>
      <c r="M282" s="172"/>
      <c r="T282" s="173"/>
      <c r="AT282" s="168" t="s">
        <v>145</v>
      </c>
      <c r="AU282" s="168" t="s">
        <v>83</v>
      </c>
      <c r="AV282" s="15" t="s">
        <v>154</v>
      </c>
      <c r="AW282" s="15" t="s">
        <v>30</v>
      </c>
      <c r="AX282" s="15" t="s">
        <v>73</v>
      </c>
      <c r="AY282" s="168" t="s">
        <v>136</v>
      </c>
    </row>
    <row r="283" spans="2:65" s="14" customFormat="1" ht="11.25">
      <c r="B283" s="160"/>
      <c r="D283" s="147" t="s">
        <v>145</v>
      </c>
      <c r="E283" s="161" t="s">
        <v>93</v>
      </c>
      <c r="F283" s="162" t="s">
        <v>149</v>
      </c>
      <c r="H283" s="163">
        <v>75.19</v>
      </c>
      <c r="I283" s="164"/>
      <c r="L283" s="160"/>
      <c r="M283" s="165"/>
      <c r="T283" s="166"/>
      <c r="AT283" s="161" t="s">
        <v>145</v>
      </c>
      <c r="AU283" s="161" t="s">
        <v>83</v>
      </c>
      <c r="AV283" s="14" t="s">
        <v>143</v>
      </c>
      <c r="AW283" s="14" t="s">
        <v>30</v>
      </c>
      <c r="AX283" s="14" t="s">
        <v>81</v>
      </c>
      <c r="AY283" s="161" t="s">
        <v>136</v>
      </c>
    </row>
    <row r="284" spans="2:65" s="1" customFormat="1" ht="24.2" customHeight="1">
      <c r="B284" s="32"/>
      <c r="C284" s="133" t="s">
        <v>290</v>
      </c>
      <c r="D284" s="133" t="s">
        <v>138</v>
      </c>
      <c r="E284" s="134" t="s">
        <v>291</v>
      </c>
      <c r="F284" s="135" t="s">
        <v>292</v>
      </c>
      <c r="G284" s="136" t="s">
        <v>141</v>
      </c>
      <c r="H284" s="137">
        <v>75.19</v>
      </c>
      <c r="I284" s="138"/>
      <c r="J284" s="139">
        <f>ROUND(I284*H284,2)</f>
        <v>0</v>
      </c>
      <c r="K284" s="135" t="s">
        <v>142</v>
      </c>
      <c r="L284" s="32"/>
      <c r="M284" s="140" t="s">
        <v>1</v>
      </c>
      <c r="N284" s="141" t="s">
        <v>38</v>
      </c>
      <c r="P284" s="142">
        <f>O284*H284</f>
        <v>0</v>
      </c>
      <c r="Q284" s="142">
        <v>1.54E-2</v>
      </c>
      <c r="R284" s="142">
        <f>Q284*H284</f>
        <v>1.157926</v>
      </c>
      <c r="S284" s="142">
        <v>0</v>
      </c>
      <c r="T284" s="143">
        <f>S284*H284</f>
        <v>0</v>
      </c>
      <c r="AR284" s="144" t="s">
        <v>143</v>
      </c>
      <c r="AT284" s="144" t="s">
        <v>138</v>
      </c>
      <c r="AU284" s="144" t="s">
        <v>83</v>
      </c>
      <c r="AY284" s="17" t="s">
        <v>136</v>
      </c>
      <c r="BE284" s="145">
        <f>IF(N284="základní",J284,0)</f>
        <v>0</v>
      </c>
      <c r="BF284" s="145">
        <f>IF(N284="snížená",J284,0)</f>
        <v>0</v>
      </c>
      <c r="BG284" s="145">
        <f>IF(N284="zákl. přenesená",J284,0)</f>
        <v>0</v>
      </c>
      <c r="BH284" s="145">
        <f>IF(N284="sníž. přenesená",J284,0)</f>
        <v>0</v>
      </c>
      <c r="BI284" s="145">
        <f>IF(N284="nulová",J284,0)</f>
        <v>0</v>
      </c>
      <c r="BJ284" s="17" t="s">
        <v>81</v>
      </c>
      <c r="BK284" s="145">
        <f>ROUND(I284*H284,2)</f>
        <v>0</v>
      </c>
      <c r="BL284" s="17" t="s">
        <v>143</v>
      </c>
      <c r="BM284" s="144" t="s">
        <v>293</v>
      </c>
    </row>
    <row r="285" spans="2:65" s="12" customFormat="1" ht="11.25">
      <c r="B285" s="146"/>
      <c r="D285" s="147" t="s">
        <v>145</v>
      </c>
      <c r="E285" s="148" t="s">
        <v>1</v>
      </c>
      <c r="F285" s="149" t="s">
        <v>146</v>
      </c>
      <c r="H285" s="148" t="s">
        <v>1</v>
      </c>
      <c r="I285" s="150"/>
      <c r="L285" s="146"/>
      <c r="M285" s="151"/>
      <c r="T285" s="152"/>
      <c r="AT285" s="148" t="s">
        <v>145</v>
      </c>
      <c r="AU285" s="148" t="s">
        <v>83</v>
      </c>
      <c r="AV285" s="12" t="s">
        <v>81</v>
      </c>
      <c r="AW285" s="12" t="s">
        <v>30</v>
      </c>
      <c r="AX285" s="12" t="s">
        <v>73</v>
      </c>
      <c r="AY285" s="148" t="s">
        <v>136</v>
      </c>
    </row>
    <row r="286" spans="2:65" s="12" customFormat="1" ht="11.25">
      <c r="B286" s="146"/>
      <c r="D286" s="147" t="s">
        <v>145</v>
      </c>
      <c r="E286" s="148" t="s">
        <v>1</v>
      </c>
      <c r="F286" s="149" t="s">
        <v>294</v>
      </c>
      <c r="H286" s="148" t="s">
        <v>1</v>
      </c>
      <c r="I286" s="150"/>
      <c r="L286" s="146"/>
      <c r="M286" s="151"/>
      <c r="T286" s="152"/>
      <c r="AT286" s="148" t="s">
        <v>145</v>
      </c>
      <c r="AU286" s="148" t="s">
        <v>83</v>
      </c>
      <c r="AV286" s="12" t="s">
        <v>81</v>
      </c>
      <c r="AW286" s="12" t="s">
        <v>30</v>
      </c>
      <c r="AX286" s="12" t="s">
        <v>73</v>
      </c>
      <c r="AY286" s="148" t="s">
        <v>136</v>
      </c>
    </row>
    <row r="287" spans="2:65" s="13" customFormat="1" ht="11.25">
      <c r="B287" s="153"/>
      <c r="D287" s="147" t="s">
        <v>145</v>
      </c>
      <c r="E287" s="154" t="s">
        <v>1</v>
      </c>
      <c r="F287" s="155" t="s">
        <v>276</v>
      </c>
      <c r="H287" s="156">
        <v>5.34</v>
      </c>
      <c r="I287" s="157"/>
      <c r="L287" s="153"/>
      <c r="M287" s="158"/>
      <c r="T287" s="159"/>
      <c r="AT287" s="154" t="s">
        <v>145</v>
      </c>
      <c r="AU287" s="154" t="s">
        <v>83</v>
      </c>
      <c r="AV287" s="13" t="s">
        <v>83</v>
      </c>
      <c r="AW287" s="13" t="s">
        <v>30</v>
      </c>
      <c r="AX287" s="13" t="s">
        <v>73</v>
      </c>
      <c r="AY287" s="154" t="s">
        <v>136</v>
      </c>
    </row>
    <row r="288" spans="2:65" s="13" customFormat="1" ht="11.25">
      <c r="B288" s="153"/>
      <c r="D288" s="147" t="s">
        <v>145</v>
      </c>
      <c r="E288" s="154" t="s">
        <v>1</v>
      </c>
      <c r="F288" s="155" t="s">
        <v>277</v>
      </c>
      <c r="H288" s="156">
        <v>2.88</v>
      </c>
      <c r="I288" s="157"/>
      <c r="L288" s="153"/>
      <c r="M288" s="158"/>
      <c r="T288" s="159"/>
      <c r="AT288" s="154" t="s">
        <v>145</v>
      </c>
      <c r="AU288" s="154" t="s">
        <v>83</v>
      </c>
      <c r="AV288" s="13" t="s">
        <v>83</v>
      </c>
      <c r="AW288" s="13" t="s">
        <v>30</v>
      </c>
      <c r="AX288" s="13" t="s">
        <v>73</v>
      </c>
      <c r="AY288" s="154" t="s">
        <v>136</v>
      </c>
    </row>
    <row r="289" spans="2:51" s="13" customFormat="1" ht="11.25">
      <c r="B289" s="153"/>
      <c r="D289" s="147" t="s">
        <v>145</v>
      </c>
      <c r="E289" s="154" t="s">
        <v>1</v>
      </c>
      <c r="F289" s="155" t="s">
        <v>278</v>
      </c>
      <c r="H289" s="156">
        <v>4.2</v>
      </c>
      <c r="I289" s="157"/>
      <c r="L289" s="153"/>
      <c r="M289" s="158"/>
      <c r="T289" s="159"/>
      <c r="AT289" s="154" t="s">
        <v>145</v>
      </c>
      <c r="AU289" s="154" t="s">
        <v>83</v>
      </c>
      <c r="AV289" s="13" t="s">
        <v>83</v>
      </c>
      <c r="AW289" s="13" t="s">
        <v>30</v>
      </c>
      <c r="AX289" s="13" t="s">
        <v>73</v>
      </c>
      <c r="AY289" s="154" t="s">
        <v>136</v>
      </c>
    </row>
    <row r="290" spans="2:51" s="13" customFormat="1" ht="11.25">
      <c r="B290" s="153"/>
      <c r="D290" s="147" t="s">
        <v>145</v>
      </c>
      <c r="E290" s="154" t="s">
        <v>1</v>
      </c>
      <c r="F290" s="155" t="s">
        <v>279</v>
      </c>
      <c r="H290" s="156">
        <v>2.91</v>
      </c>
      <c r="I290" s="157"/>
      <c r="L290" s="153"/>
      <c r="M290" s="158"/>
      <c r="T290" s="159"/>
      <c r="AT290" s="154" t="s">
        <v>145</v>
      </c>
      <c r="AU290" s="154" t="s">
        <v>83</v>
      </c>
      <c r="AV290" s="13" t="s">
        <v>83</v>
      </c>
      <c r="AW290" s="13" t="s">
        <v>30</v>
      </c>
      <c r="AX290" s="13" t="s">
        <v>73</v>
      </c>
      <c r="AY290" s="154" t="s">
        <v>136</v>
      </c>
    </row>
    <row r="291" spans="2:51" s="13" customFormat="1" ht="11.25">
      <c r="B291" s="153"/>
      <c r="D291" s="147" t="s">
        <v>145</v>
      </c>
      <c r="E291" s="154" t="s">
        <v>1</v>
      </c>
      <c r="F291" s="155" t="s">
        <v>280</v>
      </c>
      <c r="H291" s="156">
        <v>5.31</v>
      </c>
      <c r="I291" s="157"/>
      <c r="L291" s="153"/>
      <c r="M291" s="158"/>
      <c r="T291" s="159"/>
      <c r="AT291" s="154" t="s">
        <v>145</v>
      </c>
      <c r="AU291" s="154" t="s">
        <v>83</v>
      </c>
      <c r="AV291" s="13" t="s">
        <v>83</v>
      </c>
      <c r="AW291" s="13" t="s">
        <v>30</v>
      </c>
      <c r="AX291" s="13" t="s">
        <v>73</v>
      </c>
      <c r="AY291" s="154" t="s">
        <v>136</v>
      </c>
    </row>
    <row r="292" spans="2:51" s="13" customFormat="1" ht="11.25">
      <c r="B292" s="153"/>
      <c r="D292" s="147" t="s">
        <v>145</v>
      </c>
      <c r="E292" s="154" t="s">
        <v>1</v>
      </c>
      <c r="F292" s="155" t="s">
        <v>281</v>
      </c>
      <c r="H292" s="156">
        <v>3.57</v>
      </c>
      <c r="I292" s="157"/>
      <c r="L292" s="153"/>
      <c r="M292" s="158"/>
      <c r="T292" s="159"/>
      <c r="AT292" s="154" t="s">
        <v>145</v>
      </c>
      <c r="AU292" s="154" t="s">
        <v>83</v>
      </c>
      <c r="AV292" s="13" t="s">
        <v>83</v>
      </c>
      <c r="AW292" s="13" t="s">
        <v>30</v>
      </c>
      <c r="AX292" s="13" t="s">
        <v>73</v>
      </c>
      <c r="AY292" s="154" t="s">
        <v>136</v>
      </c>
    </row>
    <row r="293" spans="2:51" s="13" customFormat="1" ht="11.25">
      <c r="B293" s="153"/>
      <c r="D293" s="147" t="s">
        <v>145</v>
      </c>
      <c r="E293" s="154" t="s">
        <v>1</v>
      </c>
      <c r="F293" s="155" t="s">
        <v>282</v>
      </c>
      <c r="H293" s="156">
        <v>3.12</v>
      </c>
      <c r="I293" s="157"/>
      <c r="L293" s="153"/>
      <c r="M293" s="158"/>
      <c r="T293" s="159"/>
      <c r="AT293" s="154" t="s">
        <v>145</v>
      </c>
      <c r="AU293" s="154" t="s">
        <v>83</v>
      </c>
      <c r="AV293" s="13" t="s">
        <v>83</v>
      </c>
      <c r="AW293" s="13" t="s">
        <v>30</v>
      </c>
      <c r="AX293" s="13" t="s">
        <v>73</v>
      </c>
      <c r="AY293" s="154" t="s">
        <v>136</v>
      </c>
    </row>
    <row r="294" spans="2:51" s="13" customFormat="1" ht="11.25">
      <c r="B294" s="153"/>
      <c r="D294" s="147" t="s">
        <v>145</v>
      </c>
      <c r="E294" s="154" t="s">
        <v>1</v>
      </c>
      <c r="F294" s="155" t="s">
        <v>283</v>
      </c>
      <c r="H294" s="156">
        <v>1.77</v>
      </c>
      <c r="I294" s="157"/>
      <c r="L294" s="153"/>
      <c r="M294" s="158"/>
      <c r="T294" s="159"/>
      <c r="AT294" s="154" t="s">
        <v>145</v>
      </c>
      <c r="AU294" s="154" t="s">
        <v>83</v>
      </c>
      <c r="AV294" s="13" t="s">
        <v>83</v>
      </c>
      <c r="AW294" s="13" t="s">
        <v>30</v>
      </c>
      <c r="AX294" s="13" t="s">
        <v>73</v>
      </c>
      <c r="AY294" s="154" t="s">
        <v>136</v>
      </c>
    </row>
    <row r="295" spans="2:51" s="13" customFormat="1" ht="11.25">
      <c r="B295" s="153"/>
      <c r="D295" s="147" t="s">
        <v>145</v>
      </c>
      <c r="E295" s="154" t="s">
        <v>1</v>
      </c>
      <c r="F295" s="155" t="s">
        <v>284</v>
      </c>
      <c r="H295" s="156">
        <v>3.72</v>
      </c>
      <c r="I295" s="157"/>
      <c r="L295" s="153"/>
      <c r="M295" s="158"/>
      <c r="T295" s="159"/>
      <c r="AT295" s="154" t="s">
        <v>145</v>
      </c>
      <c r="AU295" s="154" t="s">
        <v>83</v>
      </c>
      <c r="AV295" s="13" t="s">
        <v>83</v>
      </c>
      <c r="AW295" s="13" t="s">
        <v>30</v>
      </c>
      <c r="AX295" s="13" t="s">
        <v>73</v>
      </c>
      <c r="AY295" s="154" t="s">
        <v>136</v>
      </c>
    </row>
    <row r="296" spans="2:51" s="13" customFormat="1" ht="11.25">
      <c r="B296" s="153"/>
      <c r="D296" s="147" t="s">
        <v>145</v>
      </c>
      <c r="E296" s="154" t="s">
        <v>1</v>
      </c>
      <c r="F296" s="155" t="s">
        <v>285</v>
      </c>
      <c r="H296" s="156">
        <v>1.53</v>
      </c>
      <c r="I296" s="157"/>
      <c r="L296" s="153"/>
      <c r="M296" s="158"/>
      <c r="T296" s="159"/>
      <c r="AT296" s="154" t="s">
        <v>145</v>
      </c>
      <c r="AU296" s="154" t="s">
        <v>83</v>
      </c>
      <c r="AV296" s="13" t="s">
        <v>83</v>
      </c>
      <c r="AW296" s="13" t="s">
        <v>30</v>
      </c>
      <c r="AX296" s="13" t="s">
        <v>73</v>
      </c>
      <c r="AY296" s="154" t="s">
        <v>136</v>
      </c>
    </row>
    <row r="297" spans="2:51" s="13" customFormat="1" ht="11.25">
      <c r="B297" s="153"/>
      <c r="D297" s="147" t="s">
        <v>145</v>
      </c>
      <c r="E297" s="154" t="s">
        <v>1</v>
      </c>
      <c r="F297" s="155" t="s">
        <v>286</v>
      </c>
      <c r="H297" s="156">
        <v>1.53</v>
      </c>
      <c r="I297" s="157"/>
      <c r="L297" s="153"/>
      <c r="M297" s="158"/>
      <c r="T297" s="159"/>
      <c r="AT297" s="154" t="s">
        <v>145</v>
      </c>
      <c r="AU297" s="154" t="s">
        <v>83</v>
      </c>
      <c r="AV297" s="13" t="s">
        <v>83</v>
      </c>
      <c r="AW297" s="13" t="s">
        <v>30</v>
      </c>
      <c r="AX297" s="13" t="s">
        <v>73</v>
      </c>
      <c r="AY297" s="154" t="s">
        <v>136</v>
      </c>
    </row>
    <row r="298" spans="2:51" s="13" customFormat="1" ht="11.25">
      <c r="B298" s="153"/>
      <c r="D298" s="147" t="s">
        <v>145</v>
      </c>
      <c r="E298" s="154" t="s">
        <v>1</v>
      </c>
      <c r="F298" s="155" t="s">
        <v>287</v>
      </c>
      <c r="H298" s="156">
        <v>2.1</v>
      </c>
      <c r="I298" s="157"/>
      <c r="L298" s="153"/>
      <c r="M298" s="158"/>
      <c r="T298" s="159"/>
      <c r="AT298" s="154" t="s">
        <v>145</v>
      </c>
      <c r="AU298" s="154" t="s">
        <v>83</v>
      </c>
      <c r="AV298" s="13" t="s">
        <v>83</v>
      </c>
      <c r="AW298" s="13" t="s">
        <v>30</v>
      </c>
      <c r="AX298" s="13" t="s">
        <v>73</v>
      </c>
      <c r="AY298" s="154" t="s">
        <v>136</v>
      </c>
    </row>
    <row r="299" spans="2:51" s="13" customFormat="1" ht="11.25">
      <c r="B299" s="153"/>
      <c r="D299" s="147" t="s">
        <v>145</v>
      </c>
      <c r="E299" s="154" t="s">
        <v>1</v>
      </c>
      <c r="F299" s="155" t="s">
        <v>288</v>
      </c>
      <c r="H299" s="156">
        <v>4.62</v>
      </c>
      <c r="I299" s="157"/>
      <c r="L299" s="153"/>
      <c r="M299" s="158"/>
      <c r="T299" s="159"/>
      <c r="AT299" s="154" t="s">
        <v>145</v>
      </c>
      <c r="AU299" s="154" t="s">
        <v>83</v>
      </c>
      <c r="AV299" s="13" t="s">
        <v>83</v>
      </c>
      <c r="AW299" s="13" t="s">
        <v>30</v>
      </c>
      <c r="AX299" s="13" t="s">
        <v>73</v>
      </c>
      <c r="AY299" s="154" t="s">
        <v>136</v>
      </c>
    </row>
    <row r="300" spans="2:51" s="13" customFormat="1" ht="11.25">
      <c r="B300" s="153"/>
      <c r="D300" s="147" t="s">
        <v>145</v>
      </c>
      <c r="E300" s="154" t="s">
        <v>1</v>
      </c>
      <c r="F300" s="155" t="s">
        <v>289</v>
      </c>
      <c r="H300" s="156">
        <v>9.6</v>
      </c>
      <c r="I300" s="157"/>
      <c r="L300" s="153"/>
      <c r="M300" s="158"/>
      <c r="T300" s="159"/>
      <c r="AT300" s="154" t="s">
        <v>145</v>
      </c>
      <c r="AU300" s="154" t="s">
        <v>83</v>
      </c>
      <c r="AV300" s="13" t="s">
        <v>83</v>
      </c>
      <c r="AW300" s="13" t="s">
        <v>30</v>
      </c>
      <c r="AX300" s="13" t="s">
        <v>73</v>
      </c>
      <c r="AY300" s="154" t="s">
        <v>136</v>
      </c>
    </row>
    <row r="301" spans="2:51" s="15" customFormat="1" ht="11.25">
      <c r="B301" s="167"/>
      <c r="D301" s="147" t="s">
        <v>145</v>
      </c>
      <c r="E301" s="168" t="s">
        <v>1</v>
      </c>
      <c r="F301" s="169" t="s">
        <v>243</v>
      </c>
      <c r="H301" s="170">
        <v>52.2</v>
      </c>
      <c r="I301" s="171"/>
      <c r="L301" s="167"/>
      <c r="M301" s="172"/>
      <c r="T301" s="173"/>
      <c r="AT301" s="168" t="s">
        <v>145</v>
      </c>
      <c r="AU301" s="168" t="s">
        <v>83</v>
      </c>
      <c r="AV301" s="15" t="s">
        <v>154</v>
      </c>
      <c r="AW301" s="15" t="s">
        <v>30</v>
      </c>
      <c r="AX301" s="15" t="s">
        <v>73</v>
      </c>
      <c r="AY301" s="168" t="s">
        <v>136</v>
      </c>
    </row>
    <row r="302" spans="2:51" s="12" customFormat="1" ht="11.25">
      <c r="B302" s="146"/>
      <c r="D302" s="147" t="s">
        <v>145</v>
      </c>
      <c r="E302" s="148" t="s">
        <v>1</v>
      </c>
      <c r="F302" s="149" t="s">
        <v>146</v>
      </c>
      <c r="H302" s="148" t="s">
        <v>1</v>
      </c>
      <c r="I302" s="150"/>
      <c r="L302" s="146"/>
      <c r="M302" s="151"/>
      <c r="T302" s="152"/>
      <c r="AT302" s="148" t="s">
        <v>145</v>
      </c>
      <c r="AU302" s="148" t="s">
        <v>83</v>
      </c>
      <c r="AV302" s="12" t="s">
        <v>81</v>
      </c>
      <c r="AW302" s="12" t="s">
        <v>30</v>
      </c>
      <c r="AX302" s="12" t="s">
        <v>73</v>
      </c>
      <c r="AY302" s="148" t="s">
        <v>136</v>
      </c>
    </row>
    <row r="303" spans="2:51" s="13" customFormat="1" ht="11.25">
      <c r="B303" s="153"/>
      <c r="D303" s="147" t="s">
        <v>145</v>
      </c>
      <c r="E303" s="154" t="s">
        <v>1</v>
      </c>
      <c r="F303" s="155" t="s">
        <v>258</v>
      </c>
      <c r="H303" s="156">
        <v>2.8</v>
      </c>
      <c r="I303" s="157"/>
      <c r="L303" s="153"/>
      <c r="M303" s="158"/>
      <c r="T303" s="159"/>
      <c r="AT303" s="154" t="s">
        <v>145</v>
      </c>
      <c r="AU303" s="154" t="s">
        <v>83</v>
      </c>
      <c r="AV303" s="13" t="s">
        <v>83</v>
      </c>
      <c r="AW303" s="13" t="s">
        <v>30</v>
      </c>
      <c r="AX303" s="13" t="s">
        <v>73</v>
      </c>
      <c r="AY303" s="154" t="s">
        <v>136</v>
      </c>
    </row>
    <row r="304" spans="2:51" s="13" customFormat="1" ht="11.25">
      <c r="B304" s="153"/>
      <c r="D304" s="147" t="s">
        <v>145</v>
      </c>
      <c r="E304" s="154" t="s">
        <v>1</v>
      </c>
      <c r="F304" s="155" t="s">
        <v>259</v>
      </c>
      <c r="H304" s="156">
        <v>9.02</v>
      </c>
      <c r="I304" s="157"/>
      <c r="L304" s="153"/>
      <c r="M304" s="158"/>
      <c r="T304" s="159"/>
      <c r="AT304" s="154" t="s">
        <v>145</v>
      </c>
      <c r="AU304" s="154" t="s">
        <v>83</v>
      </c>
      <c r="AV304" s="13" t="s">
        <v>83</v>
      </c>
      <c r="AW304" s="13" t="s">
        <v>30</v>
      </c>
      <c r="AX304" s="13" t="s">
        <v>73</v>
      </c>
      <c r="AY304" s="154" t="s">
        <v>136</v>
      </c>
    </row>
    <row r="305" spans="2:65" s="13" customFormat="1" ht="11.25">
      <c r="B305" s="153"/>
      <c r="D305" s="147" t="s">
        <v>145</v>
      </c>
      <c r="E305" s="154" t="s">
        <v>1</v>
      </c>
      <c r="F305" s="155" t="s">
        <v>260</v>
      </c>
      <c r="H305" s="156">
        <v>5.17</v>
      </c>
      <c r="I305" s="157"/>
      <c r="L305" s="153"/>
      <c r="M305" s="158"/>
      <c r="T305" s="159"/>
      <c r="AT305" s="154" t="s">
        <v>145</v>
      </c>
      <c r="AU305" s="154" t="s">
        <v>83</v>
      </c>
      <c r="AV305" s="13" t="s">
        <v>83</v>
      </c>
      <c r="AW305" s="13" t="s">
        <v>30</v>
      </c>
      <c r="AX305" s="13" t="s">
        <v>73</v>
      </c>
      <c r="AY305" s="154" t="s">
        <v>136</v>
      </c>
    </row>
    <row r="306" spans="2:65" s="13" customFormat="1" ht="11.25">
      <c r="B306" s="153"/>
      <c r="D306" s="147" t="s">
        <v>145</v>
      </c>
      <c r="E306" s="154" t="s">
        <v>1</v>
      </c>
      <c r="F306" s="155" t="s">
        <v>261</v>
      </c>
      <c r="H306" s="156">
        <v>6</v>
      </c>
      <c r="I306" s="157"/>
      <c r="L306" s="153"/>
      <c r="M306" s="158"/>
      <c r="T306" s="159"/>
      <c r="AT306" s="154" t="s">
        <v>145</v>
      </c>
      <c r="AU306" s="154" t="s">
        <v>83</v>
      </c>
      <c r="AV306" s="13" t="s">
        <v>83</v>
      </c>
      <c r="AW306" s="13" t="s">
        <v>30</v>
      </c>
      <c r="AX306" s="13" t="s">
        <v>73</v>
      </c>
      <c r="AY306" s="154" t="s">
        <v>136</v>
      </c>
    </row>
    <row r="307" spans="2:65" s="15" customFormat="1" ht="11.25">
      <c r="B307" s="167"/>
      <c r="D307" s="147" t="s">
        <v>145</v>
      </c>
      <c r="E307" s="168" t="s">
        <v>1</v>
      </c>
      <c r="F307" s="169" t="s">
        <v>243</v>
      </c>
      <c r="H307" s="170">
        <v>22.99</v>
      </c>
      <c r="I307" s="171"/>
      <c r="L307" s="167"/>
      <c r="M307" s="172"/>
      <c r="T307" s="173"/>
      <c r="AT307" s="168" t="s">
        <v>145</v>
      </c>
      <c r="AU307" s="168" t="s">
        <v>83</v>
      </c>
      <c r="AV307" s="15" t="s">
        <v>154</v>
      </c>
      <c r="AW307" s="15" t="s">
        <v>30</v>
      </c>
      <c r="AX307" s="15" t="s">
        <v>73</v>
      </c>
      <c r="AY307" s="168" t="s">
        <v>136</v>
      </c>
    </row>
    <row r="308" spans="2:65" s="14" customFormat="1" ht="11.25">
      <c r="B308" s="160"/>
      <c r="D308" s="147" t="s">
        <v>145</v>
      </c>
      <c r="E308" s="161" t="s">
        <v>1</v>
      </c>
      <c r="F308" s="162" t="s">
        <v>149</v>
      </c>
      <c r="H308" s="163">
        <v>75.19</v>
      </c>
      <c r="I308" s="164"/>
      <c r="L308" s="160"/>
      <c r="M308" s="165"/>
      <c r="T308" s="166"/>
      <c r="AT308" s="161" t="s">
        <v>145</v>
      </c>
      <c r="AU308" s="161" t="s">
        <v>83</v>
      </c>
      <c r="AV308" s="14" t="s">
        <v>143</v>
      </c>
      <c r="AW308" s="14" t="s">
        <v>30</v>
      </c>
      <c r="AX308" s="14" t="s">
        <v>81</v>
      </c>
      <c r="AY308" s="161" t="s">
        <v>136</v>
      </c>
    </row>
    <row r="309" spans="2:65" s="1" customFormat="1" ht="24.2" customHeight="1">
      <c r="B309" s="32"/>
      <c r="C309" s="133" t="s">
        <v>295</v>
      </c>
      <c r="D309" s="133" t="s">
        <v>138</v>
      </c>
      <c r="E309" s="134" t="s">
        <v>296</v>
      </c>
      <c r="F309" s="135" t="s">
        <v>297</v>
      </c>
      <c r="G309" s="136" t="s">
        <v>141</v>
      </c>
      <c r="H309" s="137">
        <v>75.19</v>
      </c>
      <c r="I309" s="138"/>
      <c r="J309" s="139">
        <f>ROUND(I309*H309,2)</f>
        <v>0</v>
      </c>
      <c r="K309" s="135" t="s">
        <v>142</v>
      </c>
      <c r="L309" s="32"/>
      <c r="M309" s="140" t="s">
        <v>1</v>
      </c>
      <c r="N309" s="141" t="s">
        <v>38</v>
      </c>
      <c r="P309" s="142">
        <f>O309*H309</f>
        <v>0</v>
      </c>
      <c r="Q309" s="142">
        <v>7.9000000000000008E-3</v>
      </c>
      <c r="R309" s="142">
        <f>Q309*H309</f>
        <v>0.594001</v>
      </c>
      <c r="S309" s="142">
        <v>0</v>
      </c>
      <c r="T309" s="143">
        <f>S309*H309</f>
        <v>0</v>
      </c>
      <c r="AR309" s="144" t="s">
        <v>143</v>
      </c>
      <c r="AT309" s="144" t="s">
        <v>138</v>
      </c>
      <c r="AU309" s="144" t="s">
        <v>83</v>
      </c>
      <c r="AY309" s="17" t="s">
        <v>136</v>
      </c>
      <c r="BE309" s="145">
        <f>IF(N309="základní",J309,0)</f>
        <v>0</v>
      </c>
      <c r="BF309" s="145">
        <f>IF(N309="snížená",J309,0)</f>
        <v>0</v>
      </c>
      <c r="BG309" s="145">
        <f>IF(N309="zákl. přenesená",J309,0)</f>
        <v>0</v>
      </c>
      <c r="BH309" s="145">
        <f>IF(N309="sníž. přenesená",J309,0)</f>
        <v>0</v>
      </c>
      <c r="BI309" s="145">
        <f>IF(N309="nulová",J309,0)</f>
        <v>0</v>
      </c>
      <c r="BJ309" s="17" t="s">
        <v>81</v>
      </c>
      <c r="BK309" s="145">
        <f>ROUND(I309*H309,2)</f>
        <v>0</v>
      </c>
      <c r="BL309" s="17" t="s">
        <v>143</v>
      </c>
      <c r="BM309" s="144" t="s">
        <v>298</v>
      </c>
    </row>
    <row r="310" spans="2:65" s="12" customFormat="1" ht="11.25">
      <c r="B310" s="146"/>
      <c r="D310" s="147" t="s">
        <v>145</v>
      </c>
      <c r="E310" s="148" t="s">
        <v>1</v>
      </c>
      <c r="F310" s="149" t="s">
        <v>146</v>
      </c>
      <c r="H310" s="148" t="s">
        <v>1</v>
      </c>
      <c r="I310" s="150"/>
      <c r="L310" s="146"/>
      <c r="M310" s="151"/>
      <c r="T310" s="152"/>
      <c r="AT310" s="148" t="s">
        <v>145</v>
      </c>
      <c r="AU310" s="148" t="s">
        <v>83</v>
      </c>
      <c r="AV310" s="12" t="s">
        <v>81</v>
      </c>
      <c r="AW310" s="12" t="s">
        <v>30</v>
      </c>
      <c r="AX310" s="12" t="s">
        <v>73</v>
      </c>
      <c r="AY310" s="148" t="s">
        <v>136</v>
      </c>
    </row>
    <row r="311" spans="2:65" s="12" customFormat="1" ht="11.25">
      <c r="B311" s="146"/>
      <c r="D311" s="147" t="s">
        <v>145</v>
      </c>
      <c r="E311" s="148" t="s">
        <v>1</v>
      </c>
      <c r="F311" s="149" t="s">
        <v>294</v>
      </c>
      <c r="H311" s="148" t="s">
        <v>1</v>
      </c>
      <c r="I311" s="150"/>
      <c r="L311" s="146"/>
      <c r="M311" s="151"/>
      <c r="T311" s="152"/>
      <c r="AT311" s="148" t="s">
        <v>145</v>
      </c>
      <c r="AU311" s="148" t="s">
        <v>83</v>
      </c>
      <c r="AV311" s="12" t="s">
        <v>81</v>
      </c>
      <c r="AW311" s="12" t="s">
        <v>30</v>
      </c>
      <c r="AX311" s="12" t="s">
        <v>73</v>
      </c>
      <c r="AY311" s="148" t="s">
        <v>136</v>
      </c>
    </row>
    <row r="312" spans="2:65" s="13" customFormat="1" ht="11.25">
      <c r="B312" s="153"/>
      <c r="D312" s="147" t="s">
        <v>145</v>
      </c>
      <c r="E312" s="154" t="s">
        <v>1</v>
      </c>
      <c r="F312" s="155" t="s">
        <v>276</v>
      </c>
      <c r="H312" s="156">
        <v>5.34</v>
      </c>
      <c r="I312" s="157"/>
      <c r="L312" s="153"/>
      <c r="M312" s="158"/>
      <c r="T312" s="159"/>
      <c r="AT312" s="154" t="s">
        <v>145</v>
      </c>
      <c r="AU312" s="154" t="s">
        <v>83</v>
      </c>
      <c r="AV312" s="13" t="s">
        <v>83</v>
      </c>
      <c r="AW312" s="13" t="s">
        <v>30</v>
      </c>
      <c r="AX312" s="13" t="s">
        <v>73</v>
      </c>
      <c r="AY312" s="154" t="s">
        <v>136</v>
      </c>
    </row>
    <row r="313" spans="2:65" s="13" customFormat="1" ht="11.25">
      <c r="B313" s="153"/>
      <c r="D313" s="147" t="s">
        <v>145</v>
      </c>
      <c r="E313" s="154" t="s">
        <v>1</v>
      </c>
      <c r="F313" s="155" t="s">
        <v>277</v>
      </c>
      <c r="H313" s="156">
        <v>2.88</v>
      </c>
      <c r="I313" s="157"/>
      <c r="L313" s="153"/>
      <c r="M313" s="158"/>
      <c r="T313" s="159"/>
      <c r="AT313" s="154" t="s">
        <v>145</v>
      </c>
      <c r="AU313" s="154" t="s">
        <v>83</v>
      </c>
      <c r="AV313" s="13" t="s">
        <v>83</v>
      </c>
      <c r="AW313" s="13" t="s">
        <v>30</v>
      </c>
      <c r="AX313" s="13" t="s">
        <v>73</v>
      </c>
      <c r="AY313" s="154" t="s">
        <v>136</v>
      </c>
    </row>
    <row r="314" spans="2:65" s="13" customFormat="1" ht="11.25">
      <c r="B314" s="153"/>
      <c r="D314" s="147" t="s">
        <v>145</v>
      </c>
      <c r="E314" s="154" t="s">
        <v>1</v>
      </c>
      <c r="F314" s="155" t="s">
        <v>278</v>
      </c>
      <c r="H314" s="156">
        <v>4.2</v>
      </c>
      <c r="I314" s="157"/>
      <c r="L314" s="153"/>
      <c r="M314" s="158"/>
      <c r="T314" s="159"/>
      <c r="AT314" s="154" t="s">
        <v>145</v>
      </c>
      <c r="AU314" s="154" t="s">
        <v>83</v>
      </c>
      <c r="AV314" s="13" t="s">
        <v>83</v>
      </c>
      <c r="AW314" s="13" t="s">
        <v>30</v>
      </c>
      <c r="AX314" s="13" t="s">
        <v>73</v>
      </c>
      <c r="AY314" s="154" t="s">
        <v>136</v>
      </c>
    </row>
    <row r="315" spans="2:65" s="13" customFormat="1" ht="11.25">
      <c r="B315" s="153"/>
      <c r="D315" s="147" t="s">
        <v>145</v>
      </c>
      <c r="E315" s="154" t="s">
        <v>1</v>
      </c>
      <c r="F315" s="155" t="s">
        <v>279</v>
      </c>
      <c r="H315" s="156">
        <v>2.91</v>
      </c>
      <c r="I315" s="157"/>
      <c r="L315" s="153"/>
      <c r="M315" s="158"/>
      <c r="T315" s="159"/>
      <c r="AT315" s="154" t="s">
        <v>145</v>
      </c>
      <c r="AU315" s="154" t="s">
        <v>83</v>
      </c>
      <c r="AV315" s="13" t="s">
        <v>83</v>
      </c>
      <c r="AW315" s="13" t="s">
        <v>30</v>
      </c>
      <c r="AX315" s="13" t="s">
        <v>73</v>
      </c>
      <c r="AY315" s="154" t="s">
        <v>136</v>
      </c>
    </row>
    <row r="316" spans="2:65" s="13" customFormat="1" ht="11.25">
      <c r="B316" s="153"/>
      <c r="D316" s="147" t="s">
        <v>145</v>
      </c>
      <c r="E316" s="154" t="s">
        <v>1</v>
      </c>
      <c r="F316" s="155" t="s">
        <v>280</v>
      </c>
      <c r="H316" s="156">
        <v>5.31</v>
      </c>
      <c r="I316" s="157"/>
      <c r="L316" s="153"/>
      <c r="M316" s="158"/>
      <c r="T316" s="159"/>
      <c r="AT316" s="154" t="s">
        <v>145</v>
      </c>
      <c r="AU316" s="154" t="s">
        <v>83</v>
      </c>
      <c r="AV316" s="13" t="s">
        <v>83</v>
      </c>
      <c r="AW316" s="13" t="s">
        <v>30</v>
      </c>
      <c r="AX316" s="13" t="s">
        <v>73</v>
      </c>
      <c r="AY316" s="154" t="s">
        <v>136</v>
      </c>
    </row>
    <row r="317" spans="2:65" s="13" customFormat="1" ht="11.25">
      <c r="B317" s="153"/>
      <c r="D317" s="147" t="s">
        <v>145</v>
      </c>
      <c r="E317" s="154" t="s">
        <v>1</v>
      </c>
      <c r="F317" s="155" t="s">
        <v>281</v>
      </c>
      <c r="H317" s="156">
        <v>3.57</v>
      </c>
      <c r="I317" s="157"/>
      <c r="L317" s="153"/>
      <c r="M317" s="158"/>
      <c r="T317" s="159"/>
      <c r="AT317" s="154" t="s">
        <v>145</v>
      </c>
      <c r="AU317" s="154" t="s">
        <v>83</v>
      </c>
      <c r="AV317" s="13" t="s">
        <v>83</v>
      </c>
      <c r="AW317" s="13" t="s">
        <v>30</v>
      </c>
      <c r="AX317" s="13" t="s">
        <v>73</v>
      </c>
      <c r="AY317" s="154" t="s">
        <v>136</v>
      </c>
    </row>
    <row r="318" spans="2:65" s="13" customFormat="1" ht="11.25">
      <c r="B318" s="153"/>
      <c r="D318" s="147" t="s">
        <v>145</v>
      </c>
      <c r="E318" s="154" t="s">
        <v>1</v>
      </c>
      <c r="F318" s="155" t="s">
        <v>282</v>
      </c>
      <c r="H318" s="156">
        <v>3.12</v>
      </c>
      <c r="I318" s="157"/>
      <c r="L318" s="153"/>
      <c r="M318" s="158"/>
      <c r="T318" s="159"/>
      <c r="AT318" s="154" t="s">
        <v>145</v>
      </c>
      <c r="AU318" s="154" t="s">
        <v>83</v>
      </c>
      <c r="AV318" s="13" t="s">
        <v>83</v>
      </c>
      <c r="AW318" s="13" t="s">
        <v>30</v>
      </c>
      <c r="AX318" s="13" t="s">
        <v>73</v>
      </c>
      <c r="AY318" s="154" t="s">
        <v>136</v>
      </c>
    </row>
    <row r="319" spans="2:65" s="13" customFormat="1" ht="11.25">
      <c r="B319" s="153"/>
      <c r="D319" s="147" t="s">
        <v>145</v>
      </c>
      <c r="E319" s="154" t="s">
        <v>1</v>
      </c>
      <c r="F319" s="155" t="s">
        <v>283</v>
      </c>
      <c r="H319" s="156">
        <v>1.77</v>
      </c>
      <c r="I319" s="157"/>
      <c r="L319" s="153"/>
      <c r="M319" s="158"/>
      <c r="T319" s="159"/>
      <c r="AT319" s="154" t="s">
        <v>145</v>
      </c>
      <c r="AU319" s="154" t="s">
        <v>83</v>
      </c>
      <c r="AV319" s="13" t="s">
        <v>83</v>
      </c>
      <c r="AW319" s="13" t="s">
        <v>30</v>
      </c>
      <c r="AX319" s="13" t="s">
        <v>73</v>
      </c>
      <c r="AY319" s="154" t="s">
        <v>136</v>
      </c>
    </row>
    <row r="320" spans="2:65" s="13" customFormat="1" ht="11.25">
      <c r="B320" s="153"/>
      <c r="D320" s="147" t="s">
        <v>145</v>
      </c>
      <c r="E320" s="154" t="s">
        <v>1</v>
      </c>
      <c r="F320" s="155" t="s">
        <v>284</v>
      </c>
      <c r="H320" s="156">
        <v>3.72</v>
      </c>
      <c r="I320" s="157"/>
      <c r="L320" s="153"/>
      <c r="M320" s="158"/>
      <c r="T320" s="159"/>
      <c r="AT320" s="154" t="s">
        <v>145</v>
      </c>
      <c r="AU320" s="154" t="s">
        <v>83</v>
      </c>
      <c r="AV320" s="13" t="s">
        <v>83</v>
      </c>
      <c r="AW320" s="13" t="s">
        <v>30</v>
      </c>
      <c r="AX320" s="13" t="s">
        <v>73</v>
      </c>
      <c r="AY320" s="154" t="s">
        <v>136</v>
      </c>
    </row>
    <row r="321" spans="2:65" s="13" customFormat="1" ht="11.25">
      <c r="B321" s="153"/>
      <c r="D321" s="147" t="s">
        <v>145</v>
      </c>
      <c r="E321" s="154" t="s">
        <v>1</v>
      </c>
      <c r="F321" s="155" t="s">
        <v>285</v>
      </c>
      <c r="H321" s="156">
        <v>1.53</v>
      </c>
      <c r="I321" s="157"/>
      <c r="L321" s="153"/>
      <c r="M321" s="158"/>
      <c r="T321" s="159"/>
      <c r="AT321" s="154" t="s">
        <v>145</v>
      </c>
      <c r="AU321" s="154" t="s">
        <v>83</v>
      </c>
      <c r="AV321" s="13" t="s">
        <v>83</v>
      </c>
      <c r="AW321" s="13" t="s">
        <v>30</v>
      </c>
      <c r="AX321" s="13" t="s">
        <v>73</v>
      </c>
      <c r="AY321" s="154" t="s">
        <v>136</v>
      </c>
    </row>
    <row r="322" spans="2:65" s="13" customFormat="1" ht="11.25">
      <c r="B322" s="153"/>
      <c r="D322" s="147" t="s">
        <v>145</v>
      </c>
      <c r="E322" s="154" t="s">
        <v>1</v>
      </c>
      <c r="F322" s="155" t="s">
        <v>286</v>
      </c>
      <c r="H322" s="156">
        <v>1.53</v>
      </c>
      <c r="I322" s="157"/>
      <c r="L322" s="153"/>
      <c r="M322" s="158"/>
      <c r="T322" s="159"/>
      <c r="AT322" s="154" t="s">
        <v>145</v>
      </c>
      <c r="AU322" s="154" t="s">
        <v>83</v>
      </c>
      <c r="AV322" s="13" t="s">
        <v>83</v>
      </c>
      <c r="AW322" s="13" t="s">
        <v>30</v>
      </c>
      <c r="AX322" s="13" t="s">
        <v>73</v>
      </c>
      <c r="AY322" s="154" t="s">
        <v>136</v>
      </c>
    </row>
    <row r="323" spans="2:65" s="13" customFormat="1" ht="11.25">
      <c r="B323" s="153"/>
      <c r="D323" s="147" t="s">
        <v>145</v>
      </c>
      <c r="E323" s="154" t="s">
        <v>1</v>
      </c>
      <c r="F323" s="155" t="s">
        <v>287</v>
      </c>
      <c r="H323" s="156">
        <v>2.1</v>
      </c>
      <c r="I323" s="157"/>
      <c r="L323" s="153"/>
      <c r="M323" s="158"/>
      <c r="T323" s="159"/>
      <c r="AT323" s="154" t="s">
        <v>145</v>
      </c>
      <c r="AU323" s="154" t="s">
        <v>83</v>
      </c>
      <c r="AV323" s="13" t="s">
        <v>83</v>
      </c>
      <c r="AW323" s="13" t="s">
        <v>30</v>
      </c>
      <c r="AX323" s="13" t="s">
        <v>73</v>
      </c>
      <c r="AY323" s="154" t="s">
        <v>136</v>
      </c>
    </row>
    <row r="324" spans="2:65" s="13" customFormat="1" ht="11.25">
      <c r="B324" s="153"/>
      <c r="D324" s="147" t="s">
        <v>145</v>
      </c>
      <c r="E324" s="154" t="s">
        <v>1</v>
      </c>
      <c r="F324" s="155" t="s">
        <v>288</v>
      </c>
      <c r="H324" s="156">
        <v>4.62</v>
      </c>
      <c r="I324" s="157"/>
      <c r="L324" s="153"/>
      <c r="M324" s="158"/>
      <c r="T324" s="159"/>
      <c r="AT324" s="154" t="s">
        <v>145</v>
      </c>
      <c r="AU324" s="154" t="s">
        <v>83</v>
      </c>
      <c r="AV324" s="13" t="s">
        <v>83</v>
      </c>
      <c r="AW324" s="13" t="s">
        <v>30</v>
      </c>
      <c r="AX324" s="13" t="s">
        <v>73</v>
      </c>
      <c r="AY324" s="154" t="s">
        <v>136</v>
      </c>
    </row>
    <row r="325" spans="2:65" s="13" customFormat="1" ht="11.25">
      <c r="B325" s="153"/>
      <c r="D325" s="147" t="s">
        <v>145</v>
      </c>
      <c r="E325" s="154" t="s">
        <v>1</v>
      </c>
      <c r="F325" s="155" t="s">
        <v>289</v>
      </c>
      <c r="H325" s="156">
        <v>9.6</v>
      </c>
      <c r="I325" s="157"/>
      <c r="L325" s="153"/>
      <c r="M325" s="158"/>
      <c r="T325" s="159"/>
      <c r="AT325" s="154" t="s">
        <v>145</v>
      </c>
      <c r="AU325" s="154" t="s">
        <v>83</v>
      </c>
      <c r="AV325" s="13" t="s">
        <v>83</v>
      </c>
      <c r="AW325" s="13" t="s">
        <v>30</v>
      </c>
      <c r="AX325" s="13" t="s">
        <v>73</v>
      </c>
      <c r="AY325" s="154" t="s">
        <v>136</v>
      </c>
    </row>
    <row r="326" spans="2:65" s="15" customFormat="1" ht="11.25">
      <c r="B326" s="167"/>
      <c r="D326" s="147" t="s">
        <v>145</v>
      </c>
      <c r="E326" s="168" t="s">
        <v>1</v>
      </c>
      <c r="F326" s="169" t="s">
        <v>243</v>
      </c>
      <c r="H326" s="170">
        <v>52.2</v>
      </c>
      <c r="I326" s="171"/>
      <c r="L326" s="167"/>
      <c r="M326" s="172"/>
      <c r="T326" s="173"/>
      <c r="AT326" s="168" t="s">
        <v>145</v>
      </c>
      <c r="AU326" s="168" t="s">
        <v>83</v>
      </c>
      <c r="AV326" s="15" t="s">
        <v>154</v>
      </c>
      <c r="AW326" s="15" t="s">
        <v>30</v>
      </c>
      <c r="AX326" s="15" t="s">
        <v>73</v>
      </c>
      <c r="AY326" s="168" t="s">
        <v>136</v>
      </c>
    </row>
    <row r="327" spans="2:65" s="12" customFormat="1" ht="11.25">
      <c r="B327" s="146"/>
      <c r="D327" s="147" t="s">
        <v>145</v>
      </c>
      <c r="E327" s="148" t="s">
        <v>1</v>
      </c>
      <c r="F327" s="149" t="s">
        <v>146</v>
      </c>
      <c r="H327" s="148" t="s">
        <v>1</v>
      </c>
      <c r="I327" s="150"/>
      <c r="L327" s="146"/>
      <c r="M327" s="151"/>
      <c r="T327" s="152"/>
      <c r="AT327" s="148" t="s">
        <v>145</v>
      </c>
      <c r="AU327" s="148" t="s">
        <v>83</v>
      </c>
      <c r="AV327" s="12" t="s">
        <v>81</v>
      </c>
      <c r="AW327" s="12" t="s">
        <v>30</v>
      </c>
      <c r="AX327" s="12" t="s">
        <v>73</v>
      </c>
      <c r="AY327" s="148" t="s">
        <v>136</v>
      </c>
    </row>
    <row r="328" spans="2:65" s="13" customFormat="1" ht="11.25">
      <c r="B328" s="153"/>
      <c r="D328" s="147" t="s">
        <v>145</v>
      </c>
      <c r="E328" s="154" t="s">
        <v>1</v>
      </c>
      <c r="F328" s="155" t="s">
        <v>258</v>
      </c>
      <c r="H328" s="156">
        <v>2.8</v>
      </c>
      <c r="I328" s="157"/>
      <c r="L328" s="153"/>
      <c r="M328" s="158"/>
      <c r="T328" s="159"/>
      <c r="AT328" s="154" t="s">
        <v>145</v>
      </c>
      <c r="AU328" s="154" t="s">
        <v>83</v>
      </c>
      <c r="AV328" s="13" t="s">
        <v>83</v>
      </c>
      <c r="AW328" s="13" t="s">
        <v>30</v>
      </c>
      <c r="AX328" s="13" t="s">
        <v>73</v>
      </c>
      <c r="AY328" s="154" t="s">
        <v>136</v>
      </c>
    </row>
    <row r="329" spans="2:65" s="13" customFormat="1" ht="11.25">
      <c r="B329" s="153"/>
      <c r="D329" s="147" t="s">
        <v>145</v>
      </c>
      <c r="E329" s="154" t="s">
        <v>1</v>
      </c>
      <c r="F329" s="155" t="s">
        <v>259</v>
      </c>
      <c r="H329" s="156">
        <v>9.02</v>
      </c>
      <c r="I329" s="157"/>
      <c r="L329" s="153"/>
      <c r="M329" s="158"/>
      <c r="T329" s="159"/>
      <c r="AT329" s="154" t="s">
        <v>145</v>
      </c>
      <c r="AU329" s="154" t="s">
        <v>83</v>
      </c>
      <c r="AV329" s="13" t="s">
        <v>83</v>
      </c>
      <c r="AW329" s="13" t="s">
        <v>30</v>
      </c>
      <c r="AX329" s="13" t="s">
        <v>73</v>
      </c>
      <c r="AY329" s="154" t="s">
        <v>136</v>
      </c>
    </row>
    <row r="330" spans="2:65" s="13" customFormat="1" ht="11.25">
      <c r="B330" s="153"/>
      <c r="D330" s="147" t="s">
        <v>145</v>
      </c>
      <c r="E330" s="154" t="s">
        <v>1</v>
      </c>
      <c r="F330" s="155" t="s">
        <v>260</v>
      </c>
      <c r="H330" s="156">
        <v>5.17</v>
      </c>
      <c r="I330" s="157"/>
      <c r="L330" s="153"/>
      <c r="M330" s="158"/>
      <c r="T330" s="159"/>
      <c r="AT330" s="154" t="s">
        <v>145</v>
      </c>
      <c r="AU330" s="154" t="s">
        <v>83</v>
      </c>
      <c r="AV330" s="13" t="s">
        <v>83</v>
      </c>
      <c r="AW330" s="13" t="s">
        <v>30</v>
      </c>
      <c r="AX330" s="13" t="s">
        <v>73</v>
      </c>
      <c r="AY330" s="154" t="s">
        <v>136</v>
      </c>
    </row>
    <row r="331" spans="2:65" s="13" customFormat="1" ht="11.25">
      <c r="B331" s="153"/>
      <c r="D331" s="147" t="s">
        <v>145</v>
      </c>
      <c r="E331" s="154" t="s">
        <v>1</v>
      </c>
      <c r="F331" s="155" t="s">
        <v>261</v>
      </c>
      <c r="H331" s="156">
        <v>6</v>
      </c>
      <c r="I331" s="157"/>
      <c r="L331" s="153"/>
      <c r="M331" s="158"/>
      <c r="T331" s="159"/>
      <c r="AT331" s="154" t="s">
        <v>145</v>
      </c>
      <c r="AU331" s="154" t="s">
        <v>83</v>
      </c>
      <c r="AV331" s="13" t="s">
        <v>83</v>
      </c>
      <c r="AW331" s="13" t="s">
        <v>30</v>
      </c>
      <c r="AX331" s="13" t="s">
        <v>73</v>
      </c>
      <c r="AY331" s="154" t="s">
        <v>136</v>
      </c>
    </row>
    <row r="332" spans="2:65" s="15" customFormat="1" ht="11.25">
      <c r="B332" s="167"/>
      <c r="D332" s="147" t="s">
        <v>145</v>
      </c>
      <c r="E332" s="168" t="s">
        <v>1</v>
      </c>
      <c r="F332" s="169" t="s">
        <v>243</v>
      </c>
      <c r="H332" s="170">
        <v>22.99</v>
      </c>
      <c r="I332" s="171"/>
      <c r="L332" s="167"/>
      <c r="M332" s="172"/>
      <c r="T332" s="173"/>
      <c r="AT332" s="168" t="s">
        <v>145</v>
      </c>
      <c r="AU332" s="168" t="s">
        <v>83</v>
      </c>
      <c r="AV332" s="15" t="s">
        <v>154</v>
      </c>
      <c r="AW332" s="15" t="s">
        <v>30</v>
      </c>
      <c r="AX332" s="15" t="s">
        <v>73</v>
      </c>
      <c r="AY332" s="168" t="s">
        <v>136</v>
      </c>
    </row>
    <row r="333" spans="2:65" s="14" customFormat="1" ht="11.25">
      <c r="B333" s="160"/>
      <c r="D333" s="147" t="s">
        <v>145</v>
      </c>
      <c r="E333" s="161" t="s">
        <v>1</v>
      </c>
      <c r="F333" s="162" t="s">
        <v>149</v>
      </c>
      <c r="H333" s="163">
        <v>75.19</v>
      </c>
      <c r="I333" s="164"/>
      <c r="L333" s="160"/>
      <c r="M333" s="165"/>
      <c r="T333" s="166"/>
      <c r="AT333" s="161" t="s">
        <v>145</v>
      </c>
      <c r="AU333" s="161" t="s">
        <v>83</v>
      </c>
      <c r="AV333" s="14" t="s">
        <v>143</v>
      </c>
      <c r="AW333" s="14" t="s">
        <v>30</v>
      </c>
      <c r="AX333" s="14" t="s">
        <v>81</v>
      </c>
      <c r="AY333" s="161" t="s">
        <v>136</v>
      </c>
    </row>
    <row r="334" spans="2:65" s="1" customFormat="1" ht="24.2" customHeight="1">
      <c r="B334" s="32"/>
      <c r="C334" s="133" t="s">
        <v>299</v>
      </c>
      <c r="D334" s="133" t="s">
        <v>138</v>
      </c>
      <c r="E334" s="134" t="s">
        <v>300</v>
      </c>
      <c r="F334" s="135" t="s">
        <v>301</v>
      </c>
      <c r="G334" s="136" t="s">
        <v>141</v>
      </c>
      <c r="H334" s="137">
        <v>1.7290000000000001</v>
      </c>
      <c r="I334" s="138"/>
      <c r="J334" s="139">
        <f>ROUND(I334*H334,2)</f>
        <v>0</v>
      </c>
      <c r="K334" s="135" t="s">
        <v>142</v>
      </c>
      <c r="L334" s="32"/>
      <c r="M334" s="140" t="s">
        <v>1</v>
      </c>
      <c r="N334" s="141" t="s">
        <v>38</v>
      </c>
      <c r="P334" s="142">
        <f>O334*H334</f>
        <v>0</v>
      </c>
      <c r="Q334" s="142">
        <v>3.4680000000000002E-2</v>
      </c>
      <c r="R334" s="142">
        <f>Q334*H334</f>
        <v>5.996172000000001E-2</v>
      </c>
      <c r="S334" s="142">
        <v>0</v>
      </c>
      <c r="T334" s="143">
        <f>S334*H334</f>
        <v>0</v>
      </c>
      <c r="AR334" s="144" t="s">
        <v>143</v>
      </c>
      <c r="AT334" s="144" t="s">
        <v>138</v>
      </c>
      <c r="AU334" s="144" t="s">
        <v>83</v>
      </c>
      <c r="AY334" s="17" t="s">
        <v>136</v>
      </c>
      <c r="BE334" s="145">
        <f>IF(N334="základní",J334,0)</f>
        <v>0</v>
      </c>
      <c r="BF334" s="145">
        <f>IF(N334="snížená",J334,0)</f>
        <v>0</v>
      </c>
      <c r="BG334" s="145">
        <f>IF(N334="zákl. přenesená",J334,0)</f>
        <v>0</v>
      </c>
      <c r="BH334" s="145">
        <f>IF(N334="sníž. přenesená",J334,0)</f>
        <v>0</v>
      </c>
      <c r="BI334" s="145">
        <f>IF(N334="nulová",J334,0)</f>
        <v>0</v>
      </c>
      <c r="BJ334" s="17" t="s">
        <v>81</v>
      </c>
      <c r="BK334" s="145">
        <f>ROUND(I334*H334,2)</f>
        <v>0</v>
      </c>
      <c r="BL334" s="17" t="s">
        <v>143</v>
      </c>
      <c r="BM334" s="144" t="s">
        <v>302</v>
      </c>
    </row>
    <row r="335" spans="2:65" s="12" customFormat="1" ht="11.25">
      <c r="B335" s="146"/>
      <c r="D335" s="147" t="s">
        <v>145</v>
      </c>
      <c r="E335" s="148" t="s">
        <v>1</v>
      </c>
      <c r="F335" s="149" t="s">
        <v>168</v>
      </c>
      <c r="H335" s="148" t="s">
        <v>1</v>
      </c>
      <c r="I335" s="150"/>
      <c r="L335" s="146"/>
      <c r="M335" s="151"/>
      <c r="T335" s="152"/>
      <c r="AT335" s="148" t="s">
        <v>145</v>
      </c>
      <c r="AU335" s="148" t="s">
        <v>83</v>
      </c>
      <c r="AV335" s="12" t="s">
        <v>81</v>
      </c>
      <c r="AW335" s="12" t="s">
        <v>30</v>
      </c>
      <c r="AX335" s="12" t="s">
        <v>73</v>
      </c>
      <c r="AY335" s="148" t="s">
        <v>136</v>
      </c>
    </row>
    <row r="336" spans="2:65" s="13" customFormat="1" ht="11.25">
      <c r="B336" s="153"/>
      <c r="D336" s="147" t="s">
        <v>145</v>
      </c>
      <c r="E336" s="154" t="s">
        <v>1</v>
      </c>
      <c r="F336" s="155" t="s">
        <v>303</v>
      </c>
      <c r="H336" s="156">
        <v>1.7290000000000001</v>
      </c>
      <c r="I336" s="157"/>
      <c r="L336" s="153"/>
      <c r="M336" s="158"/>
      <c r="T336" s="159"/>
      <c r="AT336" s="154" t="s">
        <v>145</v>
      </c>
      <c r="AU336" s="154" t="s">
        <v>83</v>
      </c>
      <c r="AV336" s="13" t="s">
        <v>83</v>
      </c>
      <c r="AW336" s="13" t="s">
        <v>30</v>
      </c>
      <c r="AX336" s="13" t="s">
        <v>73</v>
      </c>
      <c r="AY336" s="154" t="s">
        <v>136</v>
      </c>
    </row>
    <row r="337" spans="2:65" s="14" customFormat="1" ht="11.25">
      <c r="B337" s="160"/>
      <c r="D337" s="147" t="s">
        <v>145</v>
      </c>
      <c r="E337" s="161" t="s">
        <v>1</v>
      </c>
      <c r="F337" s="162" t="s">
        <v>149</v>
      </c>
      <c r="H337" s="163">
        <v>1.7290000000000001</v>
      </c>
      <c r="I337" s="164"/>
      <c r="L337" s="160"/>
      <c r="M337" s="165"/>
      <c r="T337" s="166"/>
      <c r="AT337" s="161" t="s">
        <v>145</v>
      </c>
      <c r="AU337" s="161" t="s">
        <v>83</v>
      </c>
      <c r="AV337" s="14" t="s">
        <v>143</v>
      </c>
      <c r="AW337" s="14" t="s">
        <v>30</v>
      </c>
      <c r="AX337" s="14" t="s">
        <v>81</v>
      </c>
      <c r="AY337" s="161" t="s">
        <v>136</v>
      </c>
    </row>
    <row r="338" spans="2:65" s="1" customFormat="1" ht="24.2" customHeight="1">
      <c r="B338" s="32"/>
      <c r="C338" s="133" t="s">
        <v>304</v>
      </c>
      <c r="D338" s="133" t="s">
        <v>138</v>
      </c>
      <c r="E338" s="134" t="s">
        <v>305</v>
      </c>
      <c r="F338" s="135" t="s">
        <v>306</v>
      </c>
      <c r="G338" s="136" t="s">
        <v>229</v>
      </c>
      <c r="H338" s="137">
        <v>174</v>
      </c>
      <c r="I338" s="138"/>
      <c r="J338" s="139">
        <f>ROUND(I338*H338,2)</f>
        <v>0</v>
      </c>
      <c r="K338" s="135" t="s">
        <v>142</v>
      </c>
      <c r="L338" s="32"/>
      <c r="M338" s="140" t="s">
        <v>1</v>
      </c>
      <c r="N338" s="141" t="s">
        <v>38</v>
      </c>
      <c r="P338" s="142">
        <f>O338*H338</f>
        <v>0</v>
      </c>
      <c r="Q338" s="142">
        <v>1.5E-3</v>
      </c>
      <c r="R338" s="142">
        <f>Q338*H338</f>
        <v>0.26100000000000001</v>
      </c>
      <c r="S338" s="142">
        <v>0</v>
      </c>
      <c r="T338" s="143">
        <f>S338*H338</f>
        <v>0</v>
      </c>
      <c r="AR338" s="144" t="s">
        <v>143</v>
      </c>
      <c r="AT338" s="144" t="s">
        <v>138</v>
      </c>
      <c r="AU338" s="144" t="s">
        <v>83</v>
      </c>
      <c r="AY338" s="17" t="s">
        <v>136</v>
      </c>
      <c r="BE338" s="145">
        <f>IF(N338="základní",J338,0)</f>
        <v>0</v>
      </c>
      <c r="BF338" s="145">
        <f>IF(N338="snížená",J338,0)</f>
        <v>0</v>
      </c>
      <c r="BG338" s="145">
        <f>IF(N338="zákl. přenesená",J338,0)</f>
        <v>0</v>
      </c>
      <c r="BH338" s="145">
        <f>IF(N338="sníž. přenesená",J338,0)</f>
        <v>0</v>
      </c>
      <c r="BI338" s="145">
        <f>IF(N338="nulová",J338,0)</f>
        <v>0</v>
      </c>
      <c r="BJ338" s="17" t="s">
        <v>81</v>
      </c>
      <c r="BK338" s="145">
        <f>ROUND(I338*H338,2)</f>
        <v>0</v>
      </c>
      <c r="BL338" s="17" t="s">
        <v>143</v>
      </c>
      <c r="BM338" s="144" t="s">
        <v>307</v>
      </c>
    </row>
    <row r="339" spans="2:65" s="12" customFormat="1" ht="11.25">
      <c r="B339" s="146"/>
      <c r="D339" s="147" t="s">
        <v>145</v>
      </c>
      <c r="E339" s="148" t="s">
        <v>1</v>
      </c>
      <c r="F339" s="149" t="s">
        <v>146</v>
      </c>
      <c r="H339" s="148" t="s">
        <v>1</v>
      </c>
      <c r="I339" s="150"/>
      <c r="L339" s="146"/>
      <c r="M339" s="151"/>
      <c r="T339" s="152"/>
      <c r="AT339" s="148" t="s">
        <v>145</v>
      </c>
      <c r="AU339" s="148" t="s">
        <v>83</v>
      </c>
      <c r="AV339" s="12" t="s">
        <v>81</v>
      </c>
      <c r="AW339" s="12" t="s">
        <v>30</v>
      </c>
      <c r="AX339" s="12" t="s">
        <v>73</v>
      </c>
      <c r="AY339" s="148" t="s">
        <v>136</v>
      </c>
    </row>
    <row r="340" spans="2:65" s="12" customFormat="1" ht="11.25">
      <c r="B340" s="146"/>
      <c r="D340" s="147" t="s">
        <v>145</v>
      </c>
      <c r="E340" s="148" t="s">
        <v>1</v>
      </c>
      <c r="F340" s="149" t="s">
        <v>294</v>
      </c>
      <c r="H340" s="148" t="s">
        <v>1</v>
      </c>
      <c r="I340" s="150"/>
      <c r="L340" s="146"/>
      <c r="M340" s="151"/>
      <c r="T340" s="152"/>
      <c r="AT340" s="148" t="s">
        <v>145</v>
      </c>
      <c r="AU340" s="148" t="s">
        <v>83</v>
      </c>
      <c r="AV340" s="12" t="s">
        <v>81</v>
      </c>
      <c r="AW340" s="12" t="s">
        <v>30</v>
      </c>
      <c r="AX340" s="12" t="s">
        <v>73</v>
      </c>
      <c r="AY340" s="148" t="s">
        <v>136</v>
      </c>
    </row>
    <row r="341" spans="2:65" s="13" customFormat="1" ht="11.25">
      <c r="B341" s="153"/>
      <c r="D341" s="147" t="s">
        <v>145</v>
      </c>
      <c r="E341" s="154" t="s">
        <v>1</v>
      </c>
      <c r="F341" s="155" t="s">
        <v>308</v>
      </c>
      <c r="H341" s="156">
        <v>17.8</v>
      </c>
      <c r="I341" s="157"/>
      <c r="L341" s="153"/>
      <c r="M341" s="158"/>
      <c r="T341" s="159"/>
      <c r="AT341" s="154" t="s">
        <v>145</v>
      </c>
      <c r="AU341" s="154" t="s">
        <v>83</v>
      </c>
      <c r="AV341" s="13" t="s">
        <v>83</v>
      </c>
      <c r="AW341" s="13" t="s">
        <v>30</v>
      </c>
      <c r="AX341" s="13" t="s">
        <v>73</v>
      </c>
      <c r="AY341" s="154" t="s">
        <v>136</v>
      </c>
    </row>
    <row r="342" spans="2:65" s="13" customFormat="1" ht="11.25">
      <c r="B342" s="153"/>
      <c r="D342" s="147" t="s">
        <v>145</v>
      </c>
      <c r="E342" s="154" t="s">
        <v>1</v>
      </c>
      <c r="F342" s="155" t="s">
        <v>309</v>
      </c>
      <c r="H342" s="156">
        <v>9.6</v>
      </c>
      <c r="I342" s="157"/>
      <c r="L342" s="153"/>
      <c r="M342" s="158"/>
      <c r="T342" s="159"/>
      <c r="AT342" s="154" t="s">
        <v>145</v>
      </c>
      <c r="AU342" s="154" t="s">
        <v>83</v>
      </c>
      <c r="AV342" s="13" t="s">
        <v>83</v>
      </c>
      <c r="AW342" s="13" t="s">
        <v>30</v>
      </c>
      <c r="AX342" s="13" t="s">
        <v>73</v>
      </c>
      <c r="AY342" s="154" t="s">
        <v>136</v>
      </c>
    </row>
    <row r="343" spans="2:65" s="13" customFormat="1" ht="11.25">
      <c r="B343" s="153"/>
      <c r="D343" s="147" t="s">
        <v>145</v>
      </c>
      <c r="E343" s="154" t="s">
        <v>1</v>
      </c>
      <c r="F343" s="155" t="s">
        <v>310</v>
      </c>
      <c r="H343" s="156">
        <v>14</v>
      </c>
      <c r="I343" s="157"/>
      <c r="L343" s="153"/>
      <c r="M343" s="158"/>
      <c r="T343" s="159"/>
      <c r="AT343" s="154" t="s">
        <v>145</v>
      </c>
      <c r="AU343" s="154" t="s">
        <v>83</v>
      </c>
      <c r="AV343" s="13" t="s">
        <v>83</v>
      </c>
      <c r="AW343" s="13" t="s">
        <v>30</v>
      </c>
      <c r="AX343" s="13" t="s">
        <v>73</v>
      </c>
      <c r="AY343" s="154" t="s">
        <v>136</v>
      </c>
    </row>
    <row r="344" spans="2:65" s="13" customFormat="1" ht="11.25">
      <c r="B344" s="153"/>
      <c r="D344" s="147" t="s">
        <v>145</v>
      </c>
      <c r="E344" s="154" t="s">
        <v>1</v>
      </c>
      <c r="F344" s="155" t="s">
        <v>311</v>
      </c>
      <c r="H344" s="156">
        <v>9.6999999999999993</v>
      </c>
      <c r="I344" s="157"/>
      <c r="L344" s="153"/>
      <c r="M344" s="158"/>
      <c r="T344" s="159"/>
      <c r="AT344" s="154" t="s">
        <v>145</v>
      </c>
      <c r="AU344" s="154" t="s">
        <v>83</v>
      </c>
      <c r="AV344" s="13" t="s">
        <v>83</v>
      </c>
      <c r="AW344" s="13" t="s">
        <v>30</v>
      </c>
      <c r="AX344" s="13" t="s">
        <v>73</v>
      </c>
      <c r="AY344" s="154" t="s">
        <v>136</v>
      </c>
    </row>
    <row r="345" spans="2:65" s="13" customFormat="1" ht="11.25">
      <c r="B345" s="153"/>
      <c r="D345" s="147" t="s">
        <v>145</v>
      </c>
      <c r="E345" s="154" t="s">
        <v>1</v>
      </c>
      <c r="F345" s="155" t="s">
        <v>312</v>
      </c>
      <c r="H345" s="156">
        <v>17.7</v>
      </c>
      <c r="I345" s="157"/>
      <c r="L345" s="153"/>
      <c r="M345" s="158"/>
      <c r="T345" s="159"/>
      <c r="AT345" s="154" t="s">
        <v>145</v>
      </c>
      <c r="AU345" s="154" t="s">
        <v>83</v>
      </c>
      <c r="AV345" s="13" t="s">
        <v>83</v>
      </c>
      <c r="AW345" s="13" t="s">
        <v>30</v>
      </c>
      <c r="AX345" s="13" t="s">
        <v>73</v>
      </c>
      <c r="AY345" s="154" t="s">
        <v>136</v>
      </c>
    </row>
    <row r="346" spans="2:65" s="13" customFormat="1" ht="11.25">
      <c r="B346" s="153"/>
      <c r="D346" s="147" t="s">
        <v>145</v>
      </c>
      <c r="E346" s="154" t="s">
        <v>1</v>
      </c>
      <c r="F346" s="155" t="s">
        <v>313</v>
      </c>
      <c r="H346" s="156">
        <v>11.9</v>
      </c>
      <c r="I346" s="157"/>
      <c r="L346" s="153"/>
      <c r="M346" s="158"/>
      <c r="T346" s="159"/>
      <c r="AT346" s="154" t="s">
        <v>145</v>
      </c>
      <c r="AU346" s="154" t="s">
        <v>83</v>
      </c>
      <c r="AV346" s="13" t="s">
        <v>83</v>
      </c>
      <c r="AW346" s="13" t="s">
        <v>30</v>
      </c>
      <c r="AX346" s="13" t="s">
        <v>73</v>
      </c>
      <c r="AY346" s="154" t="s">
        <v>136</v>
      </c>
    </row>
    <row r="347" spans="2:65" s="13" customFormat="1" ht="11.25">
      <c r="B347" s="153"/>
      <c r="D347" s="147" t="s">
        <v>145</v>
      </c>
      <c r="E347" s="154" t="s">
        <v>1</v>
      </c>
      <c r="F347" s="155" t="s">
        <v>314</v>
      </c>
      <c r="H347" s="156">
        <v>10.4</v>
      </c>
      <c r="I347" s="157"/>
      <c r="L347" s="153"/>
      <c r="M347" s="158"/>
      <c r="T347" s="159"/>
      <c r="AT347" s="154" t="s">
        <v>145</v>
      </c>
      <c r="AU347" s="154" t="s">
        <v>83</v>
      </c>
      <c r="AV347" s="13" t="s">
        <v>83</v>
      </c>
      <c r="AW347" s="13" t="s">
        <v>30</v>
      </c>
      <c r="AX347" s="13" t="s">
        <v>73</v>
      </c>
      <c r="AY347" s="154" t="s">
        <v>136</v>
      </c>
    </row>
    <row r="348" spans="2:65" s="13" customFormat="1" ht="11.25">
      <c r="B348" s="153"/>
      <c r="D348" s="147" t="s">
        <v>145</v>
      </c>
      <c r="E348" s="154" t="s">
        <v>1</v>
      </c>
      <c r="F348" s="155" t="s">
        <v>315</v>
      </c>
      <c r="H348" s="156">
        <v>5.9</v>
      </c>
      <c r="I348" s="157"/>
      <c r="L348" s="153"/>
      <c r="M348" s="158"/>
      <c r="T348" s="159"/>
      <c r="AT348" s="154" t="s">
        <v>145</v>
      </c>
      <c r="AU348" s="154" t="s">
        <v>83</v>
      </c>
      <c r="AV348" s="13" t="s">
        <v>83</v>
      </c>
      <c r="AW348" s="13" t="s">
        <v>30</v>
      </c>
      <c r="AX348" s="13" t="s">
        <v>73</v>
      </c>
      <c r="AY348" s="154" t="s">
        <v>136</v>
      </c>
    </row>
    <row r="349" spans="2:65" s="13" customFormat="1" ht="11.25">
      <c r="B349" s="153"/>
      <c r="D349" s="147" t="s">
        <v>145</v>
      </c>
      <c r="E349" s="154" t="s">
        <v>1</v>
      </c>
      <c r="F349" s="155" t="s">
        <v>316</v>
      </c>
      <c r="H349" s="156">
        <v>12.4</v>
      </c>
      <c r="I349" s="157"/>
      <c r="L349" s="153"/>
      <c r="M349" s="158"/>
      <c r="T349" s="159"/>
      <c r="AT349" s="154" t="s">
        <v>145</v>
      </c>
      <c r="AU349" s="154" t="s">
        <v>83</v>
      </c>
      <c r="AV349" s="13" t="s">
        <v>83</v>
      </c>
      <c r="AW349" s="13" t="s">
        <v>30</v>
      </c>
      <c r="AX349" s="13" t="s">
        <v>73</v>
      </c>
      <c r="AY349" s="154" t="s">
        <v>136</v>
      </c>
    </row>
    <row r="350" spans="2:65" s="13" customFormat="1" ht="11.25">
      <c r="B350" s="153"/>
      <c r="D350" s="147" t="s">
        <v>145</v>
      </c>
      <c r="E350" s="154" t="s">
        <v>1</v>
      </c>
      <c r="F350" s="155" t="s">
        <v>317</v>
      </c>
      <c r="H350" s="156">
        <v>5.0999999999999996</v>
      </c>
      <c r="I350" s="157"/>
      <c r="L350" s="153"/>
      <c r="M350" s="158"/>
      <c r="T350" s="159"/>
      <c r="AT350" s="154" t="s">
        <v>145</v>
      </c>
      <c r="AU350" s="154" t="s">
        <v>83</v>
      </c>
      <c r="AV350" s="13" t="s">
        <v>83</v>
      </c>
      <c r="AW350" s="13" t="s">
        <v>30</v>
      </c>
      <c r="AX350" s="13" t="s">
        <v>73</v>
      </c>
      <c r="AY350" s="154" t="s">
        <v>136</v>
      </c>
    </row>
    <row r="351" spans="2:65" s="13" customFormat="1" ht="11.25">
      <c r="B351" s="153"/>
      <c r="D351" s="147" t="s">
        <v>145</v>
      </c>
      <c r="E351" s="154" t="s">
        <v>1</v>
      </c>
      <c r="F351" s="155" t="s">
        <v>318</v>
      </c>
      <c r="H351" s="156">
        <v>5.0999999999999996</v>
      </c>
      <c r="I351" s="157"/>
      <c r="L351" s="153"/>
      <c r="M351" s="158"/>
      <c r="T351" s="159"/>
      <c r="AT351" s="154" t="s">
        <v>145</v>
      </c>
      <c r="AU351" s="154" t="s">
        <v>83</v>
      </c>
      <c r="AV351" s="13" t="s">
        <v>83</v>
      </c>
      <c r="AW351" s="13" t="s">
        <v>30</v>
      </c>
      <c r="AX351" s="13" t="s">
        <v>73</v>
      </c>
      <c r="AY351" s="154" t="s">
        <v>136</v>
      </c>
    </row>
    <row r="352" spans="2:65" s="13" customFormat="1" ht="11.25">
      <c r="B352" s="153"/>
      <c r="D352" s="147" t="s">
        <v>145</v>
      </c>
      <c r="E352" s="154" t="s">
        <v>1</v>
      </c>
      <c r="F352" s="155" t="s">
        <v>319</v>
      </c>
      <c r="H352" s="156">
        <v>7</v>
      </c>
      <c r="I352" s="157"/>
      <c r="L352" s="153"/>
      <c r="M352" s="158"/>
      <c r="T352" s="159"/>
      <c r="AT352" s="154" t="s">
        <v>145</v>
      </c>
      <c r="AU352" s="154" t="s">
        <v>83</v>
      </c>
      <c r="AV352" s="13" t="s">
        <v>83</v>
      </c>
      <c r="AW352" s="13" t="s">
        <v>30</v>
      </c>
      <c r="AX352" s="13" t="s">
        <v>73</v>
      </c>
      <c r="AY352" s="154" t="s">
        <v>136</v>
      </c>
    </row>
    <row r="353" spans="2:65" s="13" customFormat="1" ht="11.25">
      <c r="B353" s="153"/>
      <c r="D353" s="147" t="s">
        <v>145</v>
      </c>
      <c r="E353" s="154" t="s">
        <v>1</v>
      </c>
      <c r="F353" s="155" t="s">
        <v>320</v>
      </c>
      <c r="H353" s="156">
        <v>15.4</v>
      </c>
      <c r="I353" s="157"/>
      <c r="L353" s="153"/>
      <c r="M353" s="158"/>
      <c r="T353" s="159"/>
      <c r="AT353" s="154" t="s">
        <v>145</v>
      </c>
      <c r="AU353" s="154" t="s">
        <v>83</v>
      </c>
      <c r="AV353" s="13" t="s">
        <v>83</v>
      </c>
      <c r="AW353" s="13" t="s">
        <v>30</v>
      </c>
      <c r="AX353" s="13" t="s">
        <v>73</v>
      </c>
      <c r="AY353" s="154" t="s">
        <v>136</v>
      </c>
    </row>
    <row r="354" spans="2:65" s="13" customFormat="1" ht="11.25">
      <c r="B354" s="153"/>
      <c r="D354" s="147" t="s">
        <v>145</v>
      </c>
      <c r="E354" s="154" t="s">
        <v>1</v>
      </c>
      <c r="F354" s="155" t="s">
        <v>321</v>
      </c>
      <c r="H354" s="156">
        <v>32</v>
      </c>
      <c r="I354" s="157"/>
      <c r="L354" s="153"/>
      <c r="M354" s="158"/>
      <c r="T354" s="159"/>
      <c r="AT354" s="154" t="s">
        <v>145</v>
      </c>
      <c r="AU354" s="154" t="s">
        <v>83</v>
      </c>
      <c r="AV354" s="13" t="s">
        <v>83</v>
      </c>
      <c r="AW354" s="13" t="s">
        <v>30</v>
      </c>
      <c r="AX354" s="13" t="s">
        <v>73</v>
      </c>
      <c r="AY354" s="154" t="s">
        <v>136</v>
      </c>
    </row>
    <row r="355" spans="2:65" s="14" customFormat="1" ht="11.25">
      <c r="B355" s="160"/>
      <c r="D355" s="147" t="s">
        <v>145</v>
      </c>
      <c r="E355" s="161" t="s">
        <v>1</v>
      </c>
      <c r="F355" s="162" t="s">
        <v>149</v>
      </c>
      <c r="H355" s="163">
        <v>174</v>
      </c>
      <c r="I355" s="164"/>
      <c r="L355" s="160"/>
      <c r="M355" s="165"/>
      <c r="T355" s="166"/>
      <c r="AT355" s="161" t="s">
        <v>145</v>
      </c>
      <c r="AU355" s="161" t="s">
        <v>83</v>
      </c>
      <c r="AV355" s="14" t="s">
        <v>143</v>
      </c>
      <c r="AW355" s="14" t="s">
        <v>30</v>
      </c>
      <c r="AX355" s="14" t="s">
        <v>81</v>
      </c>
      <c r="AY355" s="161" t="s">
        <v>136</v>
      </c>
    </row>
    <row r="356" spans="2:65" s="1" customFormat="1" ht="21.75" customHeight="1">
      <c r="B356" s="32"/>
      <c r="C356" s="133" t="s">
        <v>322</v>
      </c>
      <c r="D356" s="133" t="s">
        <v>138</v>
      </c>
      <c r="E356" s="134" t="s">
        <v>323</v>
      </c>
      <c r="F356" s="135" t="s">
        <v>324</v>
      </c>
      <c r="G356" s="136" t="s">
        <v>141</v>
      </c>
      <c r="H356" s="137">
        <v>7.2</v>
      </c>
      <c r="I356" s="138"/>
      <c r="J356" s="139">
        <f>ROUND(I356*H356,2)</f>
        <v>0</v>
      </c>
      <c r="K356" s="135" t="s">
        <v>142</v>
      </c>
      <c r="L356" s="32"/>
      <c r="M356" s="140" t="s">
        <v>1</v>
      </c>
      <c r="N356" s="141" t="s">
        <v>38</v>
      </c>
      <c r="P356" s="142">
        <f>O356*H356</f>
        <v>0</v>
      </c>
      <c r="Q356" s="142">
        <v>4.3839999999999999E-3</v>
      </c>
      <c r="R356" s="142">
        <f>Q356*H356</f>
        <v>3.1564799999999997E-2</v>
      </c>
      <c r="S356" s="142">
        <v>0</v>
      </c>
      <c r="T356" s="143">
        <f>S356*H356</f>
        <v>0</v>
      </c>
      <c r="AR356" s="144" t="s">
        <v>143</v>
      </c>
      <c r="AT356" s="144" t="s">
        <v>138</v>
      </c>
      <c r="AU356" s="144" t="s">
        <v>83</v>
      </c>
      <c r="AY356" s="17" t="s">
        <v>136</v>
      </c>
      <c r="BE356" s="145">
        <f>IF(N356="základní",J356,0)</f>
        <v>0</v>
      </c>
      <c r="BF356" s="145">
        <f>IF(N356="snížená",J356,0)</f>
        <v>0</v>
      </c>
      <c r="BG356" s="145">
        <f>IF(N356="zákl. přenesená",J356,0)</f>
        <v>0</v>
      </c>
      <c r="BH356" s="145">
        <f>IF(N356="sníž. přenesená",J356,0)</f>
        <v>0</v>
      </c>
      <c r="BI356" s="145">
        <f>IF(N356="nulová",J356,0)</f>
        <v>0</v>
      </c>
      <c r="BJ356" s="17" t="s">
        <v>81</v>
      </c>
      <c r="BK356" s="145">
        <f>ROUND(I356*H356,2)</f>
        <v>0</v>
      </c>
      <c r="BL356" s="17" t="s">
        <v>143</v>
      </c>
      <c r="BM356" s="144" t="s">
        <v>325</v>
      </c>
    </row>
    <row r="357" spans="2:65" s="12" customFormat="1" ht="11.25">
      <c r="B357" s="146"/>
      <c r="D357" s="147" t="s">
        <v>145</v>
      </c>
      <c r="E357" s="148" t="s">
        <v>1</v>
      </c>
      <c r="F357" s="149" t="s">
        <v>168</v>
      </c>
      <c r="H357" s="148" t="s">
        <v>1</v>
      </c>
      <c r="I357" s="150"/>
      <c r="L357" s="146"/>
      <c r="M357" s="151"/>
      <c r="T357" s="152"/>
      <c r="AT357" s="148" t="s">
        <v>145</v>
      </c>
      <c r="AU357" s="148" t="s">
        <v>83</v>
      </c>
      <c r="AV357" s="12" t="s">
        <v>81</v>
      </c>
      <c r="AW357" s="12" t="s">
        <v>30</v>
      </c>
      <c r="AX357" s="12" t="s">
        <v>73</v>
      </c>
      <c r="AY357" s="148" t="s">
        <v>136</v>
      </c>
    </row>
    <row r="358" spans="2:65" s="12" customFormat="1" ht="11.25">
      <c r="B358" s="146"/>
      <c r="D358" s="147" t="s">
        <v>145</v>
      </c>
      <c r="E358" s="148" t="s">
        <v>1</v>
      </c>
      <c r="F358" s="149" t="s">
        <v>326</v>
      </c>
      <c r="H358" s="148" t="s">
        <v>1</v>
      </c>
      <c r="I358" s="150"/>
      <c r="L358" s="146"/>
      <c r="M358" s="151"/>
      <c r="T358" s="152"/>
      <c r="AT358" s="148" t="s">
        <v>145</v>
      </c>
      <c r="AU358" s="148" t="s">
        <v>83</v>
      </c>
      <c r="AV358" s="12" t="s">
        <v>81</v>
      </c>
      <c r="AW358" s="12" t="s">
        <v>30</v>
      </c>
      <c r="AX358" s="12" t="s">
        <v>73</v>
      </c>
      <c r="AY358" s="148" t="s">
        <v>136</v>
      </c>
    </row>
    <row r="359" spans="2:65" s="13" customFormat="1" ht="11.25">
      <c r="B359" s="153"/>
      <c r="D359" s="147" t="s">
        <v>145</v>
      </c>
      <c r="E359" s="154" t="s">
        <v>1</v>
      </c>
      <c r="F359" s="155" t="s">
        <v>270</v>
      </c>
      <c r="H359" s="156">
        <v>7.2</v>
      </c>
      <c r="I359" s="157"/>
      <c r="L359" s="153"/>
      <c r="M359" s="158"/>
      <c r="T359" s="159"/>
      <c r="AT359" s="154" t="s">
        <v>145</v>
      </c>
      <c r="AU359" s="154" t="s">
        <v>83</v>
      </c>
      <c r="AV359" s="13" t="s">
        <v>83</v>
      </c>
      <c r="AW359" s="13" t="s">
        <v>30</v>
      </c>
      <c r="AX359" s="13" t="s">
        <v>73</v>
      </c>
      <c r="AY359" s="154" t="s">
        <v>136</v>
      </c>
    </row>
    <row r="360" spans="2:65" s="14" customFormat="1" ht="11.25">
      <c r="B360" s="160"/>
      <c r="D360" s="147" t="s">
        <v>145</v>
      </c>
      <c r="E360" s="161" t="s">
        <v>1</v>
      </c>
      <c r="F360" s="162" t="s">
        <v>149</v>
      </c>
      <c r="H360" s="163">
        <v>7.2</v>
      </c>
      <c r="I360" s="164"/>
      <c r="L360" s="160"/>
      <c r="M360" s="165"/>
      <c r="T360" s="166"/>
      <c r="AT360" s="161" t="s">
        <v>145</v>
      </c>
      <c r="AU360" s="161" t="s">
        <v>83</v>
      </c>
      <c r="AV360" s="14" t="s">
        <v>143</v>
      </c>
      <c r="AW360" s="14" t="s">
        <v>30</v>
      </c>
      <c r="AX360" s="14" t="s">
        <v>81</v>
      </c>
      <c r="AY360" s="161" t="s">
        <v>136</v>
      </c>
    </row>
    <row r="361" spans="2:65" s="1" customFormat="1" ht="24.2" customHeight="1">
      <c r="B361" s="32"/>
      <c r="C361" s="133" t="s">
        <v>327</v>
      </c>
      <c r="D361" s="133" t="s">
        <v>138</v>
      </c>
      <c r="E361" s="134" t="s">
        <v>328</v>
      </c>
      <c r="F361" s="135" t="s">
        <v>329</v>
      </c>
      <c r="G361" s="136" t="s">
        <v>229</v>
      </c>
      <c r="H361" s="137">
        <v>9.6</v>
      </c>
      <c r="I361" s="138"/>
      <c r="J361" s="139">
        <f>ROUND(I361*H361,2)</f>
        <v>0</v>
      </c>
      <c r="K361" s="135" t="s">
        <v>330</v>
      </c>
      <c r="L361" s="32"/>
      <c r="M361" s="140" t="s">
        <v>1</v>
      </c>
      <c r="N361" s="141" t="s">
        <v>38</v>
      </c>
      <c r="P361" s="142">
        <f>O361*H361</f>
        <v>0</v>
      </c>
      <c r="Q361" s="142">
        <v>0</v>
      </c>
      <c r="R361" s="142">
        <f>Q361*H361</f>
        <v>0</v>
      </c>
      <c r="S361" s="142">
        <v>0</v>
      </c>
      <c r="T361" s="143">
        <f>S361*H361</f>
        <v>0</v>
      </c>
      <c r="AR361" s="144" t="s">
        <v>143</v>
      </c>
      <c r="AT361" s="144" t="s">
        <v>138</v>
      </c>
      <c r="AU361" s="144" t="s">
        <v>83</v>
      </c>
      <c r="AY361" s="17" t="s">
        <v>136</v>
      </c>
      <c r="BE361" s="145">
        <f>IF(N361="základní",J361,0)</f>
        <v>0</v>
      </c>
      <c r="BF361" s="145">
        <f>IF(N361="snížená",J361,0)</f>
        <v>0</v>
      </c>
      <c r="BG361" s="145">
        <f>IF(N361="zákl. přenesená",J361,0)</f>
        <v>0</v>
      </c>
      <c r="BH361" s="145">
        <f>IF(N361="sníž. přenesená",J361,0)</f>
        <v>0</v>
      </c>
      <c r="BI361" s="145">
        <f>IF(N361="nulová",J361,0)</f>
        <v>0</v>
      </c>
      <c r="BJ361" s="17" t="s">
        <v>81</v>
      </c>
      <c r="BK361" s="145">
        <f>ROUND(I361*H361,2)</f>
        <v>0</v>
      </c>
      <c r="BL361" s="17" t="s">
        <v>143</v>
      </c>
      <c r="BM361" s="144" t="s">
        <v>331</v>
      </c>
    </row>
    <row r="362" spans="2:65" s="12" customFormat="1" ht="11.25">
      <c r="B362" s="146"/>
      <c r="D362" s="147" t="s">
        <v>145</v>
      </c>
      <c r="E362" s="148" t="s">
        <v>1</v>
      </c>
      <c r="F362" s="149" t="s">
        <v>332</v>
      </c>
      <c r="H362" s="148" t="s">
        <v>1</v>
      </c>
      <c r="I362" s="150"/>
      <c r="L362" s="146"/>
      <c r="M362" s="151"/>
      <c r="T362" s="152"/>
      <c r="AT362" s="148" t="s">
        <v>145</v>
      </c>
      <c r="AU362" s="148" t="s">
        <v>83</v>
      </c>
      <c r="AV362" s="12" t="s">
        <v>81</v>
      </c>
      <c r="AW362" s="12" t="s">
        <v>30</v>
      </c>
      <c r="AX362" s="12" t="s">
        <v>73</v>
      </c>
      <c r="AY362" s="148" t="s">
        <v>136</v>
      </c>
    </row>
    <row r="363" spans="2:65" s="12" customFormat="1" ht="11.25">
      <c r="B363" s="146"/>
      <c r="D363" s="147" t="s">
        <v>145</v>
      </c>
      <c r="E363" s="148" t="s">
        <v>1</v>
      </c>
      <c r="F363" s="149" t="s">
        <v>333</v>
      </c>
      <c r="H363" s="148" t="s">
        <v>1</v>
      </c>
      <c r="I363" s="150"/>
      <c r="L363" s="146"/>
      <c r="M363" s="151"/>
      <c r="T363" s="152"/>
      <c r="AT363" s="148" t="s">
        <v>145</v>
      </c>
      <c r="AU363" s="148" t="s">
        <v>83</v>
      </c>
      <c r="AV363" s="12" t="s">
        <v>81</v>
      </c>
      <c r="AW363" s="12" t="s">
        <v>30</v>
      </c>
      <c r="AX363" s="12" t="s">
        <v>73</v>
      </c>
      <c r="AY363" s="148" t="s">
        <v>136</v>
      </c>
    </row>
    <row r="364" spans="2:65" s="13" customFormat="1" ht="11.25">
      <c r="B364" s="153"/>
      <c r="D364" s="147" t="s">
        <v>145</v>
      </c>
      <c r="E364" s="154" t="s">
        <v>1</v>
      </c>
      <c r="F364" s="155" t="s">
        <v>334</v>
      </c>
      <c r="H364" s="156">
        <v>9.6</v>
      </c>
      <c r="I364" s="157"/>
      <c r="L364" s="153"/>
      <c r="M364" s="158"/>
      <c r="T364" s="159"/>
      <c r="AT364" s="154" t="s">
        <v>145</v>
      </c>
      <c r="AU364" s="154" t="s">
        <v>83</v>
      </c>
      <c r="AV364" s="13" t="s">
        <v>83</v>
      </c>
      <c r="AW364" s="13" t="s">
        <v>30</v>
      </c>
      <c r="AX364" s="13" t="s">
        <v>73</v>
      </c>
      <c r="AY364" s="154" t="s">
        <v>136</v>
      </c>
    </row>
    <row r="365" spans="2:65" s="14" customFormat="1" ht="11.25">
      <c r="B365" s="160"/>
      <c r="D365" s="147" t="s">
        <v>145</v>
      </c>
      <c r="E365" s="161" t="s">
        <v>1</v>
      </c>
      <c r="F365" s="162" t="s">
        <v>149</v>
      </c>
      <c r="H365" s="163">
        <v>9.6</v>
      </c>
      <c r="I365" s="164"/>
      <c r="L365" s="160"/>
      <c r="M365" s="165"/>
      <c r="T365" s="166"/>
      <c r="AT365" s="161" t="s">
        <v>145</v>
      </c>
      <c r="AU365" s="161" t="s">
        <v>83</v>
      </c>
      <c r="AV365" s="14" t="s">
        <v>143</v>
      </c>
      <c r="AW365" s="14" t="s">
        <v>30</v>
      </c>
      <c r="AX365" s="14" t="s">
        <v>81</v>
      </c>
      <c r="AY365" s="161" t="s">
        <v>136</v>
      </c>
    </row>
    <row r="366" spans="2:65" s="1" customFormat="1" ht="24.2" customHeight="1">
      <c r="B366" s="32"/>
      <c r="C366" s="174" t="s">
        <v>335</v>
      </c>
      <c r="D366" s="174" t="s">
        <v>336</v>
      </c>
      <c r="E366" s="175" t="s">
        <v>337</v>
      </c>
      <c r="F366" s="176" t="s">
        <v>338</v>
      </c>
      <c r="G366" s="177" t="s">
        <v>229</v>
      </c>
      <c r="H366" s="178">
        <v>10.08</v>
      </c>
      <c r="I366" s="179"/>
      <c r="J366" s="180">
        <f>ROUND(I366*H366,2)</f>
        <v>0</v>
      </c>
      <c r="K366" s="176" t="s">
        <v>330</v>
      </c>
      <c r="L366" s="181"/>
      <c r="M366" s="182" t="s">
        <v>1</v>
      </c>
      <c r="N366" s="183" t="s">
        <v>38</v>
      </c>
      <c r="P366" s="142">
        <f>O366*H366</f>
        <v>0</v>
      </c>
      <c r="Q366" s="142">
        <v>4.0000000000000003E-5</v>
      </c>
      <c r="R366" s="142">
        <f>Q366*H366</f>
        <v>4.0320000000000004E-4</v>
      </c>
      <c r="S366" s="142">
        <v>0</v>
      </c>
      <c r="T366" s="143">
        <f>S366*H366</f>
        <v>0</v>
      </c>
      <c r="AR366" s="144" t="s">
        <v>179</v>
      </c>
      <c r="AT366" s="144" t="s">
        <v>336</v>
      </c>
      <c r="AU366" s="144" t="s">
        <v>83</v>
      </c>
      <c r="AY366" s="17" t="s">
        <v>136</v>
      </c>
      <c r="BE366" s="145">
        <f>IF(N366="základní",J366,0)</f>
        <v>0</v>
      </c>
      <c r="BF366" s="145">
        <f>IF(N366="snížená",J366,0)</f>
        <v>0</v>
      </c>
      <c r="BG366" s="145">
        <f>IF(N366="zákl. přenesená",J366,0)</f>
        <v>0</v>
      </c>
      <c r="BH366" s="145">
        <f>IF(N366="sníž. přenesená",J366,0)</f>
        <v>0</v>
      </c>
      <c r="BI366" s="145">
        <f>IF(N366="nulová",J366,0)</f>
        <v>0</v>
      </c>
      <c r="BJ366" s="17" t="s">
        <v>81</v>
      </c>
      <c r="BK366" s="145">
        <f>ROUND(I366*H366,2)</f>
        <v>0</v>
      </c>
      <c r="BL366" s="17" t="s">
        <v>143</v>
      </c>
      <c r="BM366" s="144" t="s">
        <v>339</v>
      </c>
    </row>
    <row r="367" spans="2:65" s="13" customFormat="1" ht="11.25">
      <c r="B367" s="153"/>
      <c r="D367" s="147" t="s">
        <v>145</v>
      </c>
      <c r="F367" s="155" t="s">
        <v>340</v>
      </c>
      <c r="H367" s="156">
        <v>10.08</v>
      </c>
      <c r="I367" s="157"/>
      <c r="L367" s="153"/>
      <c r="M367" s="158"/>
      <c r="T367" s="159"/>
      <c r="AT367" s="154" t="s">
        <v>145</v>
      </c>
      <c r="AU367" s="154" t="s">
        <v>83</v>
      </c>
      <c r="AV367" s="13" t="s">
        <v>83</v>
      </c>
      <c r="AW367" s="13" t="s">
        <v>4</v>
      </c>
      <c r="AX367" s="13" t="s">
        <v>81</v>
      </c>
      <c r="AY367" s="154" t="s">
        <v>136</v>
      </c>
    </row>
    <row r="368" spans="2:65" s="1" customFormat="1" ht="24.2" customHeight="1">
      <c r="B368" s="32"/>
      <c r="C368" s="133" t="s">
        <v>341</v>
      </c>
      <c r="D368" s="133" t="s">
        <v>138</v>
      </c>
      <c r="E368" s="134" t="s">
        <v>342</v>
      </c>
      <c r="F368" s="135" t="s">
        <v>343</v>
      </c>
      <c r="G368" s="136" t="s">
        <v>141</v>
      </c>
      <c r="H368" s="137">
        <v>41.34</v>
      </c>
      <c r="I368" s="138"/>
      <c r="J368" s="139">
        <f>ROUND(I368*H368,2)</f>
        <v>0</v>
      </c>
      <c r="K368" s="135" t="s">
        <v>142</v>
      </c>
      <c r="L368" s="32"/>
      <c r="M368" s="140" t="s">
        <v>1</v>
      </c>
      <c r="N368" s="141" t="s">
        <v>38</v>
      </c>
      <c r="P368" s="142">
        <f>O368*H368</f>
        <v>0</v>
      </c>
      <c r="Q368" s="142">
        <v>2.2000000000000001E-4</v>
      </c>
      <c r="R368" s="142">
        <f>Q368*H368</f>
        <v>9.0948000000000018E-3</v>
      </c>
      <c r="S368" s="142">
        <v>0</v>
      </c>
      <c r="T368" s="143">
        <f>S368*H368</f>
        <v>0</v>
      </c>
      <c r="AR368" s="144" t="s">
        <v>143</v>
      </c>
      <c r="AT368" s="144" t="s">
        <v>138</v>
      </c>
      <c r="AU368" s="144" t="s">
        <v>83</v>
      </c>
      <c r="AY368" s="17" t="s">
        <v>136</v>
      </c>
      <c r="BE368" s="145">
        <f>IF(N368="základní",J368,0)</f>
        <v>0</v>
      </c>
      <c r="BF368" s="145">
        <f>IF(N368="snížená",J368,0)</f>
        <v>0</v>
      </c>
      <c r="BG368" s="145">
        <f>IF(N368="zákl. přenesená",J368,0)</f>
        <v>0</v>
      </c>
      <c r="BH368" s="145">
        <f>IF(N368="sníž. přenesená",J368,0)</f>
        <v>0</v>
      </c>
      <c r="BI368" s="145">
        <f>IF(N368="nulová",J368,0)</f>
        <v>0</v>
      </c>
      <c r="BJ368" s="17" t="s">
        <v>81</v>
      </c>
      <c r="BK368" s="145">
        <f>ROUND(I368*H368,2)</f>
        <v>0</v>
      </c>
      <c r="BL368" s="17" t="s">
        <v>143</v>
      </c>
      <c r="BM368" s="144" t="s">
        <v>344</v>
      </c>
    </row>
    <row r="369" spans="2:65" s="12" customFormat="1" ht="11.25">
      <c r="B369" s="146"/>
      <c r="D369" s="147" t="s">
        <v>145</v>
      </c>
      <c r="E369" s="148" t="s">
        <v>1</v>
      </c>
      <c r="F369" s="149" t="s">
        <v>345</v>
      </c>
      <c r="H369" s="148" t="s">
        <v>1</v>
      </c>
      <c r="I369" s="150"/>
      <c r="L369" s="146"/>
      <c r="M369" s="151"/>
      <c r="T369" s="152"/>
      <c r="AT369" s="148" t="s">
        <v>145</v>
      </c>
      <c r="AU369" s="148" t="s">
        <v>83</v>
      </c>
      <c r="AV369" s="12" t="s">
        <v>81</v>
      </c>
      <c r="AW369" s="12" t="s">
        <v>30</v>
      </c>
      <c r="AX369" s="12" t="s">
        <v>73</v>
      </c>
      <c r="AY369" s="148" t="s">
        <v>136</v>
      </c>
    </row>
    <row r="370" spans="2:65" s="12" customFormat="1" ht="11.25">
      <c r="B370" s="146"/>
      <c r="D370" s="147" t="s">
        <v>145</v>
      </c>
      <c r="E370" s="148" t="s">
        <v>1</v>
      </c>
      <c r="F370" s="149" t="s">
        <v>346</v>
      </c>
      <c r="H370" s="148" t="s">
        <v>1</v>
      </c>
      <c r="I370" s="150"/>
      <c r="L370" s="146"/>
      <c r="M370" s="151"/>
      <c r="T370" s="152"/>
      <c r="AT370" s="148" t="s">
        <v>145</v>
      </c>
      <c r="AU370" s="148" t="s">
        <v>83</v>
      </c>
      <c r="AV370" s="12" t="s">
        <v>81</v>
      </c>
      <c r="AW370" s="12" t="s">
        <v>30</v>
      </c>
      <c r="AX370" s="12" t="s">
        <v>73</v>
      </c>
      <c r="AY370" s="148" t="s">
        <v>136</v>
      </c>
    </row>
    <row r="371" spans="2:65" s="12" customFormat="1" ht="11.25">
      <c r="B371" s="146"/>
      <c r="D371" s="147" t="s">
        <v>145</v>
      </c>
      <c r="E371" s="148" t="s">
        <v>1</v>
      </c>
      <c r="F371" s="149" t="s">
        <v>345</v>
      </c>
      <c r="H371" s="148" t="s">
        <v>1</v>
      </c>
      <c r="I371" s="150"/>
      <c r="L371" s="146"/>
      <c r="M371" s="151"/>
      <c r="T371" s="152"/>
      <c r="AT371" s="148" t="s">
        <v>145</v>
      </c>
      <c r="AU371" s="148" t="s">
        <v>83</v>
      </c>
      <c r="AV371" s="12" t="s">
        <v>81</v>
      </c>
      <c r="AW371" s="12" t="s">
        <v>30</v>
      </c>
      <c r="AX371" s="12" t="s">
        <v>73</v>
      </c>
      <c r="AY371" s="148" t="s">
        <v>136</v>
      </c>
    </row>
    <row r="372" spans="2:65" s="12" customFormat="1" ht="11.25">
      <c r="B372" s="146"/>
      <c r="D372" s="147" t="s">
        <v>145</v>
      </c>
      <c r="E372" s="148" t="s">
        <v>1</v>
      </c>
      <c r="F372" s="149" t="s">
        <v>347</v>
      </c>
      <c r="H372" s="148" t="s">
        <v>1</v>
      </c>
      <c r="I372" s="150"/>
      <c r="L372" s="146"/>
      <c r="M372" s="151"/>
      <c r="T372" s="152"/>
      <c r="AT372" s="148" t="s">
        <v>145</v>
      </c>
      <c r="AU372" s="148" t="s">
        <v>83</v>
      </c>
      <c r="AV372" s="12" t="s">
        <v>81</v>
      </c>
      <c r="AW372" s="12" t="s">
        <v>30</v>
      </c>
      <c r="AX372" s="12" t="s">
        <v>73</v>
      </c>
      <c r="AY372" s="148" t="s">
        <v>136</v>
      </c>
    </row>
    <row r="373" spans="2:65" s="13" customFormat="1" ht="11.25">
      <c r="B373" s="153"/>
      <c r="D373" s="147" t="s">
        <v>145</v>
      </c>
      <c r="E373" s="154" t="s">
        <v>1</v>
      </c>
      <c r="F373" s="155" t="s">
        <v>348</v>
      </c>
      <c r="H373" s="156">
        <v>41.34</v>
      </c>
      <c r="I373" s="157"/>
      <c r="L373" s="153"/>
      <c r="M373" s="158"/>
      <c r="T373" s="159"/>
      <c r="AT373" s="154" t="s">
        <v>145</v>
      </c>
      <c r="AU373" s="154" t="s">
        <v>83</v>
      </c>
      <c r="AV373" s="13" t="s">
        <v>83</v>
      </c>
      <c r="AW373" s="13" t="s">
        <v>30</v>
      </c>
      <c r="AX373" s="13" t="s">
        <v>73</v>
      </c>
      <c r="AY373" s="154" t="s">
        <v>136</v>
      </c>
    </row>
    <row r="374" spans="2:65" s="14" customFormat="1" ht="11.25">
      <c r="B374" s="160"/>
      <c r="D374" s="147" t="s">
        <v>145</v>
      </c>
      <c r="E374" s="161" t="s">
        <v>1</v>
      </c>
      <c r="F374" s="162" t="s">
        <v>149</v>
      </c>
      <c r="H374" s="163">
        <v>41.34</v>
      </c>
      <c r="I374" s="164"/>
      <c r="L374" s="160"/>
      <c r="M374" s="165"/>
      <c r="T374" s="166"/>
      <c r="AT374" s="161" t="s">
        <v>145</v>
      </c>
      <c r="AU374" s="161" t="s">
        <v>83</v>
      </c>
      <c r="AV374" s="14" t="s">
        <v>143</v>
      </c>
      <c r="AW374" s="14" t="s">
        <v>30</v>
      </c>
      <c r="AX374" s="14" t="s">
        <v>81</v>
      </c>
      <c r="AY374" s="161" t="s">
        <v>136</v>
      </c>
    </row>
    <row r="375" spans="2:65" s="1" customFormat="1" ht="16.5" customHeight="1">
      <c r="B375" s="32"/>
      <c r="C375" s="133" t="s">
        <v>349</v>
      </c>
      <c r="D375" s="133" t="s">
        <v>138</v>
      </c>
      <c r="E375" s="134" t="s">
        <v>350</v>
      </c>
      <c r="F375" s="135" t="s">
        <v>351</v>
      </c>
      <c r="G375" s="136" t="s">
        <v>141</v>
      </c>
      <c r="H375" s="137">
        <v>8.1999999999999993</v>
      </c>
      <c r="I375" s="138"/>
      <c r="J375" s="139">
        <f>ROUND(I375*H375,2)</f>
        <v>0</v>
      </c>
      <c r="K375" s="135" t="s">
        <v>142</v>
      </c>
      <c r="L375" s="32"/>
      <c r="M375" s="140" t="s">
        <v>1</v>
      </c>
      <c r="N375" s="141" t="s">
        <v>38</v>
      </c>
      <c r="P375" s="142">
        <f>O375*H375</f>
        <v>0</v>
      </c>
      <c r="Q375" s="142">
        <v>4.0000000000000001E-3</v>
      </c>
      <c r="R375" s="142">
        <f>Q375*H375</f>
        <v>3.2799999999999996E-2</v>
      </c>
      <c r="S375" s="142">
        <v>0</v>
      </c>
      <c r="T375" s="143">
        <f>S375*H375</f>
        <v>0</v>
      </c>
      <c r="AR375" s="144" t="s">
        <v>143</v>
      </c>
      <c r="AT375" s="144" t="s">
        <v>138</v>
      </c>
      <c r="AU375" s="144" t="s">
        <v>83</v>
      </c>
      <c r="AY375" s="17" t="s">
        <v>136</v>
      </c>
      <c r="BE375" s="145">
        <f>IF(N375="základní",J375,0)</f>
        <v>0</v>
      </c>
      <c r="BF375" s="145">
        <f>IF(N375="snížená",J375,0)</f>
        <v>0</v>
      </c>
      <c r="BG375" s="145">
        <f>IF(N375="zákl. přenesená",J375,0)</f>
        <v>0</v>
      </c>
      <c r="BH375" s="145">
        <f>IF(N375="sníž. přenesená",J375,0)</f>
        <v>0</v>
      </c>
      <c r="BI375" s="145">
        <f>IF(N375="nulová",J375,0)</f>
        <v>0</v>
      </c>
      <c r="BJ375" s="17" t="s">
        <v>81</v>
      </c>
      <c r="BK375" s="145">
        <f>ROUND(I375*H375,2)</f>
        <v>0</v>
      </c>
      <c r="BL375" s="17" t="s">
        <v>143</v>
      </c>
      <c r="BM375" s="144" t="s">
        <v>352</v>
      </c>
    </row>
    <row r="376" spans="2:65" s="12" customFormat="1" ht="11.25">
      <c r="B376" s="146"/>
      <c r="D376" s="147" t="s">
        <v>145</v>
      </c>
      <c r="E376" s="148" t="s">
        <v>1</v>
      </c>
      <c r="F376" s="149" t="s">
        <v>168</v>
      </c>
      <c r="H376" s="148" t="s">
        <v>1</v>
      </c>
      <c r="I376" s="150"/>
      <c r="L376" s="146"/>
      <c r="M376" s="151"/>
      <c r="T376" s="152"/>
      <c r="AT376" s="148" t="s">
        <v>145</v>
      </c>
      <c r="AU376" s="148" t="s">
        <v>83</v>
      </c>
      <c r="AV376" s="12" t="s">
        <v>81</v>
      </c>
      <c r="AW376" s="12" t="s">
        <v>30</v>
      </c>
      <c r="AX376" s="12" t="s">
        <v>73</v>
      </c>
      <c r="AY376" s="148" t="s">
        <v>136</v>
      </c>
    </row>
    <row r="377" spans="2:65" s="12" customFormat="1" ht="11.25">
      <c r="B377" s="146"/>
      <c r="D377" s="147" t="s">
        <v>145</v>
      </c>
      <c r="E377" s="148" t="s">
        <v>1</v>
      </c>
      <c r="F377" s="149" t="s">
        <v>326</v>
      </c>
      <c r="H377" s="148" t="s">
        <v>1</v>
      </c>
      <c r="I377" s="150"/>
      <c r="L377" s="146"/>
      <c r="M377" s="151"/>
      <c r="T377" s="152"/>
      <c r="AT377" s="148" t="s">
        <v>145</v>
      </c>
      <c r="AU377" s="148" t="s">
        <v>83</v>
      </c>
      <c r="AV377" s="12" t="s">
        <v>81</v>
      </c>
      <c r="AW377" s="12" t="s">
        <v>30</v>
      </c>
      <c r="AX377" s="12" t="s">
        <v>73</v>
      </c>
      <c r="AY377" s="148" t="s">
        <v>136</v>
      </c>
    </row>
    <row r="378" spans="2:65" s="13" customFormat="1" ht="11.25">
      <c r="B378" s="153"/>
      <c r="D378" s="147" t="s">
        <v>145</v>
      </c>
      <c r="E378" s="154" t="s">
        <v>1</v>
      </c>
      <c r="F378" s="155" t="s">
        <v>270</v>
      </c>
      <c r="H378" s="156">
        <v>7.2</v>
      </c>
      <c r="I378" s="157"/>
      <c r="L378" s="153"/>
      <c r="M378" s="158"/>
      <c r="T378" s="159"/>
      <c r="AT378" s="154" t="s">
        <v>145</v>
      </c>
      <c r="AU378" s="154" t="s">
        <v>83</v>
      </c>
      <c r="AV378" s="13" t="s">
        <v>83</v>
      </c>
      <c r="AW378" s="13" t="s">
        <v>30</v>
      </c>
      <c r="AX378" s="13" t="s">
        <v>73</v>
      </c>
      <c r="AY378" s="154" t="s">
        <v>136</v>
      </c>
    </row>
    <row r="379" spans="2:65" s="13" customFormat="1" ht="11.25">
      <c r="B379" s="153"/>
      <c r="D379" s="147" t="s">
        <v>145</v>
      </c>
      <c r="E379" s="154" t="s">
        <v>1</v>
      </c>
      <c r="F379" s="155" t="s">
        <v>353</v>
      </c>
      <c r="H379" s="156">
        <v>1</v>
      </c>
      <c r="I379" s="157"/>
      <c r="L379" s="153"/>
      <c r="M379" s="158"/>
      <c r="T379" s="159"/>
      <c r="AT379" s="154" t="s">
        <v>145</v>
      </c>
      <c r="AU379" s="154" t="s">
        <v>83</v>
      </c>
      <c r="AV379" s="13" t="s">
        <v>83</v>
      </c>
      <c r="AW379" s="13" t="s">
        <v>30</v>
      </c>
      <c r="AX379" s="13" t="s">
        <v>73</v>
      </c>
      <c r="AY379" s="154" t="s">
        <v>136</v>
      </c>
    </row>
    <row r="380" spans="2:65" s="14" customFormat="1" ht="11.25">
      <c r="B380" s="160"/>
      <c r="D380" s="147" t="s">
        <v>145</v>
      </c>
      <c r="E380" s="161" t="s">
        <v>1</v>
      </c>
      <c r="F380" s="162" t="s">
        <v>149</v>
      </c>
      <c r="H380" s="163">
        <v>8.1999999999999993</v>
      </c>
      <c r="I380" s="164"/>
      <c r="L380" s="160"/>
      <c r="M380" s="165"/>
      <c r="T380" s="166"/>
      <c r="AT380" s="161" t="s">
        <v>145</v>
      </c>
      <c r="AU380" s="161" t="s">
        <v>83</v>
      </c>
      <c r="AV380" s="14" t="s">
        <v>143</v>
      </c>
      <c r="AW380" s="14" t="s">
        <v>30</v>
      </c>
      <c r="AX380" s="14" t="s">
        <v>81</v>
      </c>
      <c r="AY380" s="161" t="s">
        <v>136</v>
      </c>
    </row>
    <row r="381" spans="2:65" s="1" customFormat="1" ht="24.2" customHeight="1">
      <c r="B381" s="32"/>
      <c r="C381" s="133" t="s">
        <v>354</v>
      </c>
      <c r="D381" s="133" t="s">
        <v>138</v>
      </c>
      <c r="E381" s="134" t="s">
        <v>355</v>
      </c>
      <c r="F381" s="135" t="s">
        <v>356</v>
      </c>
      <c r="G381" s="136" t="s">
        <v>141</v>
      </c>
      <c r="H381" s="137">
        <v>49.54</v>
      </c>
      <c r="I381" s="138"/>
      <c r="J381" s="139">
        <f>ROUND(I381*H381,2)</f>
        <v>0</v>
      </c>
      <c r="K381" s="135" t="s">
        <v>142</v>
      </c>
      <c r="L381" s="32"/>
      <c r="M381" s="140" t="s">
        <v>1</v>
      </c>
      <c r="N381" s="141" t="s">
        <v>38</v>
      </c>
      <c r="P381" s="142">
        <f>O381*H381</f>
        <v>0</v>
      </c>
      <c r="Q381" s="142">
        <v>2.3099999999999999E-2</v>
      </c>
      <c r="R381" s="142">
        <f>Q381*H381</f>
        <v>1.144374</v>
      </c>
      <c r="S381" s="142">
        <v>0</v>
      </c>
      <c r="T381" s="143">
        <f>S381*H381</f>
        <v>0</v>
      </c>
      <c r="AR381" s="144" t="s">
        <v>143</v>
      </c>
      <c r="AT381" s="144" t="s">
        <v>138</v>
      </c>
      <c r="AU381" s="144" t="s">
        <v>83</v>
      </c>
      <c r="AY381" s="17" t="s">
        <v>136</v>
      </c>
      <c r="BE381" s="145">
        <f>IF(N381="základní",J381,0)</f>
        <v>0</v>
      </c>
      <c r="BF381" s="145">
        <f>IF(N381="snížená",J381,0)</f>
        <v>0</v>
      </c>
      <c r="BG381" s="145">
        <f>IF(N381="zákl. přenesená",J381,0)</f>
        <v>0</v>
      </c>
      <c r="BH381" s="145">
        <f>IF(N381="sníž. přenesená",J381,0)</f>
        <v>0</v>
      </c>
      <c r="BI381" s="145">
        <f>IF(N381="nulová",J381,0)</f>
        <v>0</v>
      </c>
      <c r="BJ381" s="17" t="s">
        <v>81</v>
      </c>
      <c r="BK381" s="145">
        <f>ROUND(I381*H381,2)</f>
        <v>0</v>
      </c>
      <c r="BL381" s="17" t="s">
        <v>143</v>
      </c>
      <c r="BM381" s="144" t="s">
        <v>357</v>
      </c>
    </row>
    <row r="382" spans="2:65" s="12" customFormat="1" ht="11.25">
      <c r="B382" s="146"/>
      <c r="D382" s="147" t="s">
        <v>145</v>
      </c>
      <c r="E382" s="148" t="s">
        <v>1</v>
      </c>
      <c r="F382" s="149" t="s">
        <v>345</v>
      </c>
      <c r="H382" s="148" t="s">
        <v>1</v>
      </c>
      <c r="I382" s="150"/>
      <c r="L382" s="146"/>
      <c r="M382" s="151"/>
      <c r="T382" s="152"/>
      <c r="AT382" s="148" t="s">
        <v>145</v>
      </c>
      <c r="AU382" s="148" t="s">
        <v>83</v>
      </c>
      <c r="AV382" s="12" t="s">
        <v>81</v>
      </c>
      <c r="AW382" s="12" t="s">
        <v>30</v>
      </c>
      <c r="AX382" s="12" t="s">
        <v>73</v>
      </c>
      <c r="AY382" s="148" t="s">
        <v>136</v>
      </c>
    </row>
    <row r="383" spans="2:65" s="12" customFormat="1" ht="11.25">
      <c r="B383" s="146"/>
      <c r="D383" s="147" t="s">
        <v>145</v>
      </c>
      <c r="E383" s="148" t="s">
        <v>1</v>
      </c>
      <c r="F383" s="149" t="s">
        <v>346</v>
      </c>
      <c r="H383" s="148" t="s">
        <v>1</v>
      </c>
      <c r="I383" s="150"/>
      <c r="L383" s="146"/>
      <c r="M383" s="151"/>
      <c r="T383" s="152"/>
      <c r="AT383" s="148" t="s">
        <v>145</v>
      </c>
      <c r="AU383" s="148" t="s">
        <v>83</v>
      </c>
      <c r="AV383" s="12" t="s">
        <v>81</v>
      </c>
      <c r="AW383" s="12" t="s">
        <v>30</v>
      </c>
      <c r="AX383" s="12" t="s">
        <v>73</v>
      </c>
      <c r="AY383" s="148" t="s">
        <v>136</v>
      </c>
    </row>
    <row r="384" spans="2:65" s="12" customFormat="1" ht="11.25">
      <c r="B384" s="146"/>
      <c r="D384" s="147" t="s">
        <v>145</v>
      </c>
      <c r="E384" s="148" t="s">
        <v>1</v>
      </c>
      <c r="F384" s="149" t="s">
        <v>345</v>
      </c>
      <c r="H384" s="148" t="s">
        <v>1</v>
      </c>
      <c r="I384" s="150"/>
      <c r="L384" s="146"/>
      <c r="M384" s="151"/>
      <c r="T384" s="152"/>
      <c r="AT384" s="148" t="s">
        <v>145</v>
      </c>
      <c r="AU384" s="148" t="s">
        <v>83</v>
      </c>
      <c r="AV384" s="12" t="s">
        <v>81</v>
      </c>
      <c r="AW384" s="12" t="s">
        <v>30</v>
      </c>
      <c r="AX384" s="12" t="s">
        <v>73</v>
      </c>
      <c r="AY384" s="148" t="s">
        <v>136</v>
      </c>
    </row>
    <row r="385" spans="2:65" s="12" customFormat="1" ht="11.25">
      <c r="B385" s="146"/>
      <c r="D385" s="147" t="s">
        <v>145</v>
      </c>
      <c r="E385" s="148" t="s">
        <v>1</v>
      </c>
      <c r="F385" s="149" t="s">
        <v>347</v>
      </c>
      <c r="H385" s="148" t="s">
        <v>1</v>
      </c>
      <c r="I385" s="150"/>
      <c r="L385" s="146"/>
      <c r="M385" s="151"/>
      <c r="T385" s="152"/>
      <c r="AT385" s="148" t="s">
        <v>145</v>
      </c>
      <c r="AU385" s="148" t="s">
        <v>83</v>
      </c>
      <c r="AV385" s="12" t="s">
        <v>81</v>
      </c>
      <c r="AW385" s="12" t="s">
        <v>30</v>
      </c>
      <c r="AX385" s="12" t="s">
        <v>73</v>
      </c>
      <c r="AY385" s="148" t="s">
        <v>136</v>
      </c>
    </row>
    <row r="386" spans="2:65" s="13" customFormat="1" ht="11.25">
      <c r="B386" s="153"/>
      <c r="D386" s="147" t="s">
        <v>145</v>
      </c>
      <c r="E386" s="154" t="s">
        <v>1</v>
      </c>
      <c r="F386" s="155" t="s">
        <v>348</v>
      </c>
      <c r="H386" s="156">
        <v>41.34</v>
      </c>
      <c r="I386" s="157"/>
      <c r="L386" s="153"/>
      <c r="M386" s="158"/>
      <c r="T386" s="159"/>
      <c r="AT386" s="154" t="s">
        <v>145</v>
      </c>
      <c r="AU386" s="154" t="s">
        <v>83</v>
      </c>
      <c r="AV386" s="13" t="s">
        <v>83</v>
      </c>
      <c r="AW386" s="13" t="s">
        <v>30</v>
      </c>
      <c r="AX386" s="13" t="s">
        <v>73</v>
      </c>
      <c r="AY386" s="154" t="s">
        <v>136</v>
      </c>
    </row>
    <row r="387" spans="2:65" s="15" customFormat="1" ht="11.25">
      <c r="B387" s="167"/>
      <c r="D387" s="147" t="s">
        <v>145</v>
      </c>
      <c r="E387" s="168" t="s">
        <v>1</v>
      </c>
      <c r="F387" s="169" t="s">
        <v>243</v>
      </c>
      <c r="H387" s="170">
        <v>41.34</v>
      </c>
      <c r="I387" s="171"/>
      <c r="L387" s="167"/>
      <c r="M387" s="172"/>
      <c r="T387" s="173"/>
      <c r="AT387" s="168" t="s">
        <v>145</v>
      </c>
      <c r="AU387" s="168" t="s">
        <v>83</v>
      </c>
      <c r="AV387" s="15" t="s">
        <v>154</v>
      </c>
      <c r="AW387" s="15" t="s">
        <v>30</v>
      </c>
      <c r="AX387" s="15" t="s">
        <v>73</v>
      </c>
      <c r="AY387" s="168" t="s">
        <v>136</v>
      </c>
    </row>
    <row r="388" spans="2:65" s="12" customFormat="1" ht="11.25">
      <c r="B388" s="146"/>
      <c r="D388" s="147" t="s">
        <v>145</v>
      </c>
      <c r="E388" s="148" t="s">
        <v>1</v>
      </c>
      <c r="F388" s="149" t="s">
        <v>168</v>
      </c>
      <c r="H388" s="148" t="s">
        <v>1</v>
      </c>
      <c r="I388" s="150"/>
      <c r="L388" s="146"/>
      <c r="M388" s="151"/>
      <c r="T388" s="152"/>
      <c r="AT388" s="148" t="s">
        <v>145</v>
      </c>
      <c r="AU388" s="148" t="s">
        <v>83</v>
      </c>
      <c r="AV388" s="12" t="s">
        <v>81</v>
      </c>
      <c r="AW388" s="12" t="s">
        <v>30</v>
      </c>
      <c r="AX388" s="12" t="s">
        <v>73</v>
      </c>
      <c r="AY388" s="148" t="s">
        <v>136</v>
      </c>
    </row>
    <row r="389" spans="2:65" s="12" customFormat="1" ht="11.25">
      <c r="B389" s="146"/>
      <c r="D389" s="147" t="s">
        <v>145</v>
      </c>
      <c r="E389" s="148" t="s">
        <v>1</v>
      </c>
      <c r="F389" s="149" t="s">
        <v>326</v>
      </c>
      <c r="H389" s="148" t="s">
        <v>1</v>
      </c>
      <c r="I389" s="150"/>
      <c r="L389" s="146"/>
      <c r="M389" s="151"/>
      <c r="T389" s="152"/>
      <c r="AT389" s="148" t="s">
        <v>145</v>
      </c>
      <c r="AU389" s="148" t="s">
        <v>83</v>
      </c>
      <c r="AV389" s="12" t="s">
        <v>81</v>
      </c>
      <c r="AW389" s="12" t="s">
        <v>30</v>
      </c>
      <c r="AX389" s="12" t="s">
        <v>73</v>
      </c>
      <c r="AY389" s="148" t="s">
        <v>136</v>
      </c>
    </row>
    <row r="390" spans="2:65" s="13" customFormat="1" ht="11.25">
      <c r="B390" s="153"/>
      <c r="D390" s="147" t="s">
        <v>145</v>
      </c>
      <c r="E390" s="154" t="s">
        <v>1</v>
      </c>
      <c r="F390" s="155" t="s">
        <v>270</v>
      </c>
      <c r="H390" s="156">
        <v>7.2</v>
      </c>
      <c r="I390" s="157"/>
      <c r="L390" s="153"/>
      <c r="M390" s="158"/>
      <c r="T390" s="159"/>
      <c r="AT390" s="154" t="s">
        <v>145</v>
      </c>
      <c r="AU390" s="154" t="s">
        <v>83</v>
      </c>
      <c r="AV390" s="13" t="s">
        <v>83</v>
      </c>
      <c r="AW390" s="13" t="s">
        <v>30</v>
      </c>
      <c r="AX390" s="13" t="s">
        <v>73</v>
      </c>
      <c r="AY390" s="154" t="s">
        <v>136</v>
      </c>
    </row>
    <row r="391" spans="2:65" s="13" customFormat="1" ht="11.25">
      <c r="B391" s="153"/>
      <c r="D391" s="147" t="s">
        <v>145</v>
      </c>
      <c r="E391" s="154" t="s">
        <v>1</v>
      </c>
      <c r="F391" s="155" t="s">
        <v>353</v>
      </c>
      <c r="H391" s="156">
        <v>1</v>
      </c>
      <c r="I391" s="157"/>
      <c r="L391" s="153"/>
      <c r="M391" s="158"/>
      <c r="T391" s="159"/>
      <c r="AT391" s="154" t="s">
        <v>145</v>
      </c>
      <c r="AU391" s="154" t="s">
        <v>83</v>
      </c>
      <c r="AV391" s="13" t="s">
        <v>83</v>
      </c>
      <c r="AW391" s="13" t="s">
        <v>30</v>
      </c>
      <c r="AX391" s="13" t="s">
        <v>73</v>
      </c>
      <c r="AY391" s="154" t="s">
        <v>136</v>
      </c>
    </row>
    <row r="392" spans="2:65" s="15" customFormat="1" ht="11.25">
      <c r="B392" s="167"/>
      <c r="D392" s="147" t="s">
        <v>145</v>
      </c>
      <c r="E392" s="168" t="s">
        <v>1</v>
      </c>
      <c r="F392" s="169" t="s">
        <v>243</v>
      </c>
      <c r="H392" s="170">
        <v>8.1999999999999993</v>
      </c>
      <c r="I392" s="171"/>
      <c r="L392" s="167"/>
      <c r="M392" s="172"/>
      <c r="T392" s="173"/>
      <c r="AT392" s="168" t="s">
        <v>145</v>
      </c>
      <c r="AU392" s="168" t="s">
        <v>83</v>
      </c>
      <c r="AV392" s="15" t="s">
        <v>154</v>
      </c>
      <c r="AW392" s="15" t="s">
        <v>30</v>
      </c>
      <c r="AX392" s="15" t="s">
        <v>73</v>
      </c>
      <c r="AY392" s="168" t="s">
        <v>136</v>
      </c>
    </row>
    <row r="393" spans="2:65" s="14" customFormat="1" ht="11.25">
      <c r="B393" s="160"/>
      <c r="D393" s="147" t="s">
        <v>145</v>
      </c>
      <c r="E393" s="161" t="s">
        <v>1</v>
      </c>
      <c r="F393" s="162" t="s">
        <v>149</v>
      </c>
      <c r="H393" s="163">
        <v>49.54</v>
      </c>
      <c r="I393" s="164"/>
      <c r="L393" s="160"/>
      <c r="M393" s="165"/>
      <c r="T393" s="166"/>
      <c r="AT393" s="161" t="s">
        <v>145</v>
      </c>
      <c r="AU393" s="161" t="s">
        <v>83</v>
      </c>
      <c r="AV393" s="14" t="s">
        <v>143</v>
      </c>
      <c r="AW393" s="14" t="s">
        <v>30</v>
      </c>
      <c r="AX393" s="14" t="s">
        <v>81</v>
      </c>
      <c r="AY393" s="161" t="s">
        <v>136</v>
      </c>
    </row>
    <row r="394" spans="2:65" s="1" customFormat="1" ht="24.2" customHeight="1">
      <c r="B394" s="32"/>
      <c r="C394" s="133" t="s">
        <v>358</v>
      </c>
      <c r="D394" s="133" t="s">
        <v>138</v>
      </c>
      <c r="E394" s="134" t="s">
        <v>359</v>
      </c>
      <c r="F394" s="135" t="s">
        <v>360</v>
      </c>
      <c r="G394" s="136" t="s">
        <v>141</v>
      </c>
      <c r="H394" s="137">
        <v>49.54</v>
      </c>
      <c r="I394" s="138"/>
      <c r="J394" s="139">
        <f>ROUND(I394*H394,2)</f>
        <v>0</v>
      </c>
      <c r="K394" s="135" t="s">
        <v>142</v>
      </c>
      <c r="L394" s="32"/>
      <c r="M394" s="140" t="s">
        <v>1</v>
      </c>
      <c r="N394" s="141" t="s">
        <v>38</v>
      </c>
      <c r="P394" s="142">
        <f>O394*H394</f>
        <v>0</v>
      </c>
      <c r="Q394" s="142">
        <v>7.9000000000000008E-3</v>
      </c>
      <c r="R394" s="142">
        <f>Q394*H394</f>
        <v>0.39136600000000005</v>
      </c>
      <c r="S394" s="142">
        <v>0</v>
      </c>
      <c r="T394" s="143">
        <f>S394*H394</f>
        <v>0</v>
      </c>
      <c r="AR394" s="144" t="s">
        <v>143</v>
      </c>
      <c r="AT394" s="144" t="s">
        <v>138</v>
      </c>
      <c r="AU394" s="144" t="s">
        <v>83</v>
      </c>
      <c r="AY394" s="17" t="s">
        <v>136</v>
      </c>
      <c r="BE394" s="145">
        <f>IF(N394="základní",J394,0)</f>
        <v>0</v>
      </c>
      <c r="BF394" s="145">
        <f>IF(N394="snížená",J394,0)</f>
        <v>0</v>
      </c>
      <c r="BG394" s="145">
        <f>IF(N394="zákl. přenesená",J394,0)</f>
        <v>0</v>
      </c>
      <c r="BH394" s="145">
        <f>IF(N394="sníž. přenesená",J394,0)</f>
        <v>0</v>
      </c>
      <c r="BI394" s="145">
        <f>IF(N394="nulová",J394,0)</f>
        <v>0</v>
      </c>
      <c r="BJ394" s="17" t="s">
        <v>81</v>
      </c>
      <c r="BK394" s="145">
        <f>ROUND(I394*H394,2)</f>
        <v>0</v>
      </c>
      <c r="BL394" s="17" t="s">
        <v>143</v>
      </c>
      <c r="BM394" s="144" t="s">
        <v>361</v>
      </c>
    </row>
    <row r="395" spans="2:65" s="12" customFormat="1" ht="11.25">
      <c r="B395" s="146"/>
      <c r="D395" s="147" t="s">
        <v>145</v>
      </c>
      <c r="E395" s="148" t="s">
        <v>1</v>
      </c>
      <c r="F395" s="149" t="s">
        <v>345</v>
      </c>
      <c r="H395" s="148" t="s">
        <v>1</v>
      </c>
      <c r="I395" s="150"/>
      <c r="L395" s="146"/>
      <c r="M395" s="151"/>
      <c r="T395" s="152"/>
      <c r="AT395" s="148" t="s">
        <v>145</v>
      </c>
      <c r="AU395" s="148" t="s">
        <v>83</v>
      </c>
      <c r="AV395" s="12" t="s">
        <v>81</v>
      </c>
      <c r="AW395" s="12" t="s">
        <v>30</v>
      </c>
      <c r="AX395" s="12" t="s">
        <v>73</v>
      </c>
      <c r="AY395" s="148" t="s">
        <v>136</v>
      </c>
    </row>
    <row r="396" spans="2:65" s="12" customFormat="1" ht="11.25">
      <c r="B396" s="146"/>
      <c r="D396" s="147" t="s">
        <v>145</v>
      </c>
      <c r="E396" s="148" t="s">
        <v>1</v>
      </c>
      <c r="F396" s="149" t="s">
        <v>346</v>
      </c>
      <c r="H396" s="148" t="s">
        <v>1</v>
      </c>
      <c r="I396" s="150"/>
      <c r="L396" s="146"/>
      <c r="M396" s="151"/>
      <c r="T396" s="152"/>
      <c r="AT396" s="148" t="s">
        <v>145</v>
      </c>
      <c r="AU396" s="148" t="s">
        <v>83</v>
      </c>
      <c r="AV396" s="12" t="s">
        <v>81</v>
      </c>
      <c r="AW396" s="12" t="s">
        <v>30</v>
      </c>
      <c r="AX396" s="12" t="s">
        <v>73</v>
      </c>
      <c r="AY396" s="148" t="s">
        <v>136</v>
      </c>
    </row>
    <row r="397" spans="2:65" s="12" customFormat="1" ht="11.25">
      <c r="B397" s="146"/>
      <c r="D397" s="147" t="s">
        <v>145</v>
      </c>
      <c r="E397" s="148" t="s">
        <v>1</v>
      </c>
      <c r="F397" s="149" t="s">
        <v>345</v>
      </c>
      <c r="H397" s="148" t="s">
        <v>1</v>
      </c>
      <c r="I397" s="150"/>
      <c r="L397" s="146"/>
      <c r="M397" s="151"/>
      <c r="T397" s="152"/>
      <c r="AT397" s="148" t="s">
        <v>145</v>
      </c>
      <c r="AU397" s="148" t="s">
        <v>83</v>
      </c>
      <c r="AV397" s="12" t="s">
        <v>81</v>
      </c>
      <c r="AW397" s="12" t="s">
        <v>30</v>
      </c>
      <c r="AX397" s="12" t="s">
        <v>73</v>
      </c>
      <c r="AY397" s="148" t="s">
        <v>136</v>
      </c>
    </row>
    <row r="398" spans="2:65" s="12" customFormat="1" ht="11.25">
      <c r="B398" s="146"/>
      <c r="D398" s="147" t="s">
        <v>145</v>
      </c>
      <c r="E398" s="148" t="s">
        <v>1</v>
      </c>
      <c r="F398" s="149" t="s">
        <v>347</v>
      </c>
      <c r="H398" s="148" t="s">
        <v>1</v>
      </c>
      <c r="I398" s="150"/>
      <c r="L398" s="146"/>
      <c r="M398" s="151"/>
      <c r="T398" s="152"/>
      <c r="AT398" s="148" t="s">
        <v>145</v>
      </c>
      <c r="AU398" s="148" t="s">
        <v>83</v>
      </c>
      <c r="AV398" s="12" t="s">
        <v>81</v>
      </c>
      <c r="AW398" s="12" t="s">
        <v>30</v>
      </c>
      <c r="AX398" s="12" t="s">
        <v>73</v>
      </c>
      <c r="AY398" s="148" t="s">
        <v>136</v>
      </c>
    </row>
    <row r="399" spans="2:65" s="13" customFormat="1" ht="11.25">
      <c r="B399" s="153"/>
      <c r="D399" s="147" t="s">
        <v>145</v>
      </c>
      <c r="E399" s="154" t="s">
        <v>1</v>
      </c>
      <c r="F399" s="155" t="s">
        <v>348</v>
      </c>
      <c r="H399" s="156">
        <v>41.34</v>
      </c>
      <c r="I399" s="157"/>
      <c r="L399" s="153"/>
      <c r="M399" s="158"/>
      <c r="T399" s="159"/>
      <c r="AT399" s="154" t="s">
        <v>145</v>
      </c>
      <c r="AU399" s="154" t="s">
        <v>83</v>
      </c>
      <c r="AV399" s="13" t="s">
        <v>83</v>
      </c>
      <c r="AW399" s="13" t="s">
        <v>30</v>
      </c>
      <c r="AX399" s="13" t="s">
        <v>73</v>
      </c>
      <c r="AY399" s="154" t="s">
        <v>136</v>
      </c>
    </row>
    <row r="400" spans="2:65" s="12" customFormat="1" ht="11.25">
      <c r="B400" s="146"/>
      <c r="D400" s="147" t="s">
        <v>145</v>
      </c>
      <c r="E400" s="148" t="s">
        <v>1</v>
      </c>
      <c r="F400" s="149" t="s">
        <v>168</v>
      </c>
      <c r="H400" s="148" t="s">
        <v>1</v>
      </c>
      <c r="I400" s="150"/>
      <c r="L400" s="146"/>
      <c r="M400" s="151"/>
      <c r="T400" s="152"/>
      <c r="AT400" s="148" t="s">
        <v>145</v>
      </c>
      <c r="AU400" s="148" t="s">
        <v>83</v>
      </c>
      <c r="AV400" s="12" t="s">
        <v>81</v>
      </c>
      <c r="AW400" s="12" t="s">
        <v>30</v>
      </c>
      <c r="AX400" s="12" t="s">
        <v>73</v>
      </c>
      <c r="AY400" s="148" t="s">
        <v>136</v>
      </c>
    </row>
    <row r="401" spans="2:65" s="12" customFormat="1" ht="11.25">
      <c r="B401" s="146"/>
      <c r="D401" s="147" t="s">
        <v>145</v>
      </c>
      <c r="E401" s="148" t="s">
        <v>1</v>
      </c>
      <c r="F401" s="149" t="s">
        <v>326</v>
      </c>
      <c r="H401" s="148" t="s">
        <v>1</v>
      </c>
      <c r="I401" s="150"/>
      <c r="L401" s="146"/>
      <c r="M401" s="151"/>
      <c r="T401" s="152"/>
      <c r="AT401" s="148" t="s">
        <v>145</v>
      </c>
      <c r="AU401" s="148" t="s">
        <v>83</v>
      </c>
      <c r="AV401" s="12" t="s">
        <v>81</v>
      </c>
      <c r="AW401" s="12" t="s">
        <v>30</v>
      </c>
      <c r="AX401" s="12" t="s">
        <v>73</v>
      </c>
      <c r="AY401" s="148" t="s">
        <v>136</v>
      </c>
    </row>
    <row r="402" spans="2:65" s="13" customFormat="1" ht="11.25">
      <c r="B402" s="153"/>
      <c r="D402" s="147" t="s">
        <v>145</v>
      </c>
      <c r="E402" s="154" t="s">
        <v>1</v>
      </c>
      <c r="F402" s="155" t="s">
        <v>270</v>
      </c>
      <c r="H402" s="156">
        <v>7.2</v>
      </c>
      <c r="I402" s="157"/>
      <c r="L402" s="153"/>
      <c r="M402" s="158"/>
      <c r="T402" s="159"/>
      <c r="AT402" s="154" t="s">
        <v>145</v>
      </c>
      <c r="AU402" s="154" t="s">
        <v>83</v>
      </c>
      <c r="AV402" s="13" t="s">
        <v>83</v>
      </c>
      <c r="AW402" s="13" t="s">
        <v>30</v>
      </c>
      <c r="AX402" s="13" t="s">
        <v>73</v>
      </c>
      <c r="AY402" s="154" t="s">
        <v>136</v>
      </c>
    </row>
    <row r="403" spans="2:65" s="13" customFormat="1" ht="11.25">
      <c r="B403" s="153"/>
      <c r="D403" s="147" t="s">
        <v>145</v>
      </c>
      <c r="E403" s="154" t="s">
        <v>1</v>
      </c>
      <c r="F403" s="155" t="s">
        <v>353</v>
      </c>
      <c r="H403" s="156">
        <v>1</v>
      </c>
      <c r="I403" s="157"/>
      <c r="L403" s="153"/>
      <c r="M403" s="158"/>
      <c r="T403" s="159"/>
      <c r="AT403" s="154" t="s">
        <v>145</v>
      </c>
      <c r="AU403" s="154" t="s">
        <v>83</v>
      </c>
      <c r="AV403" s="13" t="s">
        <v>83</v>
      </c>
      <c r="AW403" s="13" t="s">
        <v>30</v>
      </c>
      <c r="AX403" s="13" t="s">
        <v>73</v>
      </c>
      <c r="AY403" s="154" t="s">
        <v>136</v>
      </c>
    </row>
    <row r="404" spans="2:65" s="15" customFormat="1" ht="11.25">
      <c r="B404" s="167"/>
      <c r="D404" s="147" t="s">
        <v>145</v>
      </c>
      <c r="E404" s="168" t="s">
        <v>1</v>
      </c>
      <c r="F404" s="169" t="s">
        <v>243</v>
      </c>
      <c r="H404" s="170">
        <v>49.54</v>
      </c>
      <c r="I404" s="171"/>
      <c r="L404" s="167"/>
      <c r="M404" s="172"/>
      <c r="T404" s="173"/>
      <c r="AT404" s="168" t="s">
        <v>145</v>
      </c>
      <c r="AU404" s="168" t="s">
        <v>83</v>
      </c>
      <c r="AV404" s="15" t="s">
        <v>154</v>
      </c>
      <c r="AW404" s="15" t="s">
        <v>30</v>
      </c>
      <c r="AX404" s="15" t="s">
        <v>73</v>
      </c>
      <c r="AY404" s="168" t="s">
        <v>136</v>
      </c>
    </row>
    <row r="405" spans="2:65" s="14" customFormat="1" ht="11.25">
      <c r="B405" s="160"/>
      <c r="D405" s="147" t="s">
        <v>145</v>
      </c>
      <c r="E405" s="161" t="s">
        <v>1</v>
      </c>
      <c r="F405" s="162" t="s">
        <v>149</v>
      </c>
      <c r="H405" s="163">
        <v>49.54</v>
      </c>
      <c r="I405" s="164"/>
      <c r="L405" s="160"/>
      <c r="M405" s="165"/>
      <c r="T405" s="166"/>
      <c r="AT405" s="161" t="s">
        <v>145</v>
      </c>
      <c r="AU405" s="161" t="s">
        <v>83</v>
      </c>
      <c r="AV405" s="14" t="s">
        <v>143</v>
      </c>
      <c r="AW405" s="14" t="s">
        <v>30</v>
      </c>
      <c r="AX405" s="14" t="s">
        <v>81</v>
      </c>
      <c r="AY405" s="161" t="s">
        <v>136</v>
      </c>
    </row>
    <row r="406" spans="2:65" s="1" customFormat="1" ht="24.2" customHeight="1">
      <c r="B406" s="32"/>
      <c r="C406" s="133" t="s">
        <v>362</v>
      </c>
      <c r="D406" s="133" t="s">
        <v>138</v>
      </c>
      <c r="E406" s="134" t="s">
        <v>363</v>
      </c>
      <c r="F406" s="135" t="s">
        <v>364</v>
      </c>
      <c r="G406" s="136" t="s">
        <v>141</v>
      </c>
      <c r="H406" s="137">
        <v>41.34</v>
      </c>
      <c r="I406" s="138"/>
      <c r="J406" s="139">
        <f>ROUND(I406*H406,2)</f>
        <v>0</v>
      </c>
      <c r="K406" s="135" t="s">
        <v>142</v>
      </c>
      <c r="L406" s="32"/>
      <c r="M406" s="140" t="s">
        <v>1</v>
      </c>
      <c r="N406" s="141" t="s">
        <v>38</v>
      </c>
      <c r="P406" s="142">
        <f>O406*H406</f>
        <v>0</v>
      </c>
      <c r="Q406" s="142">
        <v>5.7000000000000002E-3</v>
      </c>
      <c r="R406" s="142">
        <f>Q406*H406</f>
        <v>0.23563800000000001</v>
      </c>
      <c r="S406" s="142">
        <v>0</v>
      </c>
      <c r="T406" s="143">
        <f>S406*H406</f>
        <v>0</v>
      </c>
      <c r="AR406" s="144" t="s">
        <v>143</v>
      </c>
      <c r="AT406" s="144" t="s">
        <v>138</v>
      </c>
      <c r="AU406" s="144" t="s">
        <v>83</v>
      </c>
      <c r="AY406" s="17" t="s">
        <v>136</v>
      </c>
      <c r="BE406" s="145">
        <f>IF(N406="základní",J406,0)</f>
        <v>0</v>
      </c>
      <c r="BF406" s="145">
        <f>IF(N406="snížená",J406,0)</f>
        <v>0</v>
      </c>
      <c r="BG406" s="145">
        <f>IF(N406="zákl. přenesená",J406,0)</f>
        <v>0</v>
      </c>
      <c r="BH406" s="145">
        <f>IF(N406="sníž. přenesená",J406,0)</f>
        <v>0</v>
      </c>
      <c r="BI406" s="145">
        <f>IF(N406="nulová",J406,0)</f>
        <v>0</v>
      </c>
      <c r="BJ406" s="17" t="s">
        <v>81</v>
      </c>
      <c r="BK406" s="145">
        <f>ROUND(I406*H406,2)</f>
        <v>0</v>
      </c>
      <c r="BL406" s="17" t="s">
        <v>143</v>
      </c>
      <c r="BM406" s="144" t="s">
        <v>365</v>
      </c>
    </row>
    <row r="407" spans="2:65" s="12" customFormat="1" ht="11.25">
      <c r="B407" s="146"/>
      <c r="D407" s="147" t="s">
        <v>145</v>
      </c>
      <c r="E407" s="148" t="s">
        <v>1</v>
      </c>
      <c r="F407" s="149" t="s">
        <v>345</v>
      </c>
      <c r="H407" s="148" t="s">
        <v>1</v>
      </c>
      <c r="I407" s="150"/>
      <c r="L407" s="146"/>
      <c r="M407" s="151"/>
      <c r="T407" s="152"/>
      <c r="AT407" s="148" t="s">
        <v>145</v>
      </c>
      <c r="AU407" s="148" t="s">
        <v>83</v>
      </c>
      <c r="AV407" s="12" t="s">
        <v>81</v>
      </c>
      <c r="AW407" s="12" t="s">
        <v>30</v>
      </c>
      <c r="AX407" s="12" t="s">
        <v>73</v>
      </c>
      <c r="AY407" s="148" t="s">
        <v>136</v>
      </c>
    </row>
    <row r="408" spans="2:65" s="12" customFormat="1" ht="11.25">
      <c r="B408" s="146"/>
      <c r="D408" s="147" t="s">
        <v>145</v>
      </c>
      <c r="E408" s="148" t="s">
        <v>1</v>
      </c>
      <c r="F408" s="149" t="s">
        <v>346</v>
      </c>
      <c r="H408" s="148" t="s">
        <v>1</v>
      </c>
      <c r="I408" s="150"/>
      <c r="L408" s="146"/>
      <c r="M408" s="151"/>
      <c r="T408" s="152"/>
      <c r="AT408" s="148" t="s">
        <v>145</v>
      </c>
      <c r="AU408" s="148" t="s">
        <v>83</v>
      </c>
      <c r="AV408" s="12" t="s">
        <v>81</v>
      </c>
      <c r="AW408" s="12" t="s">
        <v>30</v>
      </c>
      <c r="AX408" s="12" t="s">
        <v>73</v>
      </c>
      <c r="AY408" s="148" t="s">
        <v>136</v>
      </c>
    </row>
    <row r="409" spans="2:65" s="12" customFormat="1" ht="11.25">
      <c r="B409" s="146"/>
      <c r="D409" s="147" t="s">
        <v>145</v>
      </c>
      <c r="E409" s="148" t="s">
        <v>1</v>
      </c>
      <c r="F409" s="149" t="s">
        <v>345</v>
      </c>
      <c r="H409" s="148" t="s">
        <v>1</v>
      </c>
      <c r="I409" s="150"/>
      <c r="L409" s="146"/>
      <c r="M409" s="151"/>
      <c r="T409" s="152"/>
      <c r="AT409" s="148" t="s">
        <v>145</v>
      </c>
      <c r="AU409" s="148" t="s">
        <v>83</v>
      </c>
      <c r="AV409" s="12" t="s">
        <v>81</v>
      </c>
      <c r="AW409" s="12" t="s">
        <v>30</v>
      </c>
      <c r="AX409" s="12" t="s">
        <v>73</v>
      </c>
      <c r="AY409" s="148" t="s">
        <v>136</v>
      </c>
    </row>
    <row r="410" spans="2:65" s="12" customFormat="1" ht="11.25">
      <c r="B410" s="146"/>
      <c r="D410" s="147" t="s">
        <v>145</v>
      </c>
      <c r="E410" s="148" t="s">
        <v>1</v>
      </c>
      <c r="F410" s="149" t="s">
        <v>347</v>
      </c>
      <c r="H410" s="148" t="s">
        <v>1</v>
      </c>
      <c r="I410" s="150"/>
      <c r="L410" s="146"/>
      <c r="M410" s="151"/>
      <c r="T410" s="152"/>
      <c r="AT410" s="148" t="s">
        <v>145</v>
      </c>
      <c r="AU410" s="148" t="s">
        <v>83</v>
      </c>
      <c r="AV410" s="12" t="s">
        <v>81</v>
      </c>
      <c r="AW410" s="12" t="s">
        <v>30</v>
      </c>
      <c r="AX410" s="12" t="s">
        <v>73</v>
      </c>
      <c r="AY410" s="148" t="s">
        <v>136</v>
      </c>
    </row>
    <row r="411" spans="2:65" s="13" customFormat="1" ht="11.25">
      <c r="B411" s="153"/>
      <c r="D411" s="147" t="s">
        <v>145</v>
      </c>
      <c r="E411" s="154" t="s">
        <v>1</v>
      </c>
      <c r="F411" s="155" t="s">
        <v>348</v>
      </c>
      <c r="H411" s="156">
        <v>41.34</v>
      </c>
      <c r="I411" s="157"/>
      <c r="L411" s="153"/>
      <c r="M411" s="158"/>
      <c r="T411" s="159"/>
      <c r="AT411" s="154" t="s">
        <v>145</v>
      </c>
      <c r="AU411" s="154" t="s">
        <v>83</v>
      </c>
      <c r="AV411" s="13" t="s">
        <v>83</v>
      </c>
      <c r="AW411" s="13" t="s">
        <v>30</v>
      </c>
      <c r="AX411" s="13" t="s">
        <v>73</v>
      </c>
      <c r="AY411" s="154" t="s">
        <v>136</v>
      </c>
    </row>
    <row r="412" spans="2:65" s="14" customFormat="1" ht="11.25">
      <c r="B412" s="160"/>
      <c r="D412" s="147" t="s">
        <v>145</v>
      </c>
      <c r="E412" s="161" t="s">
        <v>1</v>
      </c>
      <c r="F412" s="162" t="s">
        <v>149</v>
      </c>
      <c r="H412" s="163">
        <v>41.34</v>
      </c>
      <c r="I412" s="164"/>
      <c r="L412" s="160"/>
      <c r="M412" s="165"/>
      <c r="T412" s="166"/>
      <c r="AT412" s="161" t="s">
        <v>145</v>
      </c>
      <c r="AU412" s="161" t="s">
        <v>83</v>
      </c>
      <c r="AV412" s="14" t="s">
        <v>143</v>
      </c>
      <c r="AW412" s="14" t="s">
        <v>30</v>
      </c>
      <c r="AX412" s="14" t="s">
        <v>81</v>
      </c>
      <c r="AY412" s="161" t="s">
        <v>136</v>
      </c>
    </row>
    <row r="413" spans="2:65" s="1" customFormat="1" ht="33" customHeight="1">
      <c r="B413" s="32"/>
      <c r="C413" s="133" t="s">
        <v>366</v>
      </c>
      <c r="D413" s="133" t="s">
        <v>138</v>
      </c>
      <c r="E413" s="134" t="s">
        <v>367</v>
      </c>
      <c r="F413" s="135" t="s">
        <v>368</v>
      </c>
      <c r="G413" s="136" t="s">
        <v>160</v>
      </c>
      <c r="H413" s="137">
        <v>11.657</v>
      </c>
      <c r="I413" s="138"/>
      <c r="J413" s="139">
        <f>ROUND(I413*H413,2)</f>
        <v>0</v>
      </c>
      <c r="K413" s="135" t="s">
        <v>142</v>
      </c>
      <c r="L413" s="32"/>
      <c r="M413" s="140" t="s">
        <v>1</v>
      </c>
      <c r="N413" s="141" t="s">
        <v>38</v>
      </c>
      <c r="P413" s="142">
        <f>O413*H413</f>
        <v>0</v>
      </c>
      <c r="Q413" s="142">
        <v>2.5018699999999998</v>
      </c>
      <c r="R413" s="142">
        <f>Q413*H413</f>
        <v>29.164298589999998</v>
      </c>
      <c r="S413" s="142">
        <v>0</v>
      </c>
      <c r="T413" s="143">
        <f>S413*H413</f>
        <v>0</v>
      </c>
      <c r="AR413" s="144" t="s">
        <v>143</v>
      </c>
      <c r="AT413" s="144" t="s">
        <v>138</v>
      </c>
      <c r="AU413" s="144" t="s">
        <v>83</v>
      </c>
      <c r="AY413" s="17" t="s">
        <v>136</v>
      </c>
      <c r="BE413" s="145">
        <f>IF(N413="základní",J413,0)</f>
        <v>0</v>
      </c>
      <c r="BF413" s="145">
        <f>IF(N413="snížená",J413,0)</f>
        <v>0</v>
      </c>
      <c r="BG413" s="145">
        <f>IF(N413="zákl. přenesená",J413,0)</f>
        <v>0</v>
      </c>
      <c r="BH413" s="145">
        <f>IF(N413="sníž. přenesená",J413,0)</f>
        <v>0</v>
      </c>
      <c r="BI413" s="145">
        <f>IF(N413="nulová",J413,0)</f>
        <v>0</v>
      </c>
      <c r="BJ413" s="17" t="s">
        <v>81</v>
      </c>
      <c r="BK413" s="145">
        <f>ROUND(I413*H413,2)</f>
        <v>0</v>
      </c>
      <c r="BL413" s="17" t="s">
        <v>143</v>
      </c>
      <c r="BM413" s="144" t="s">
        <v>369</v>
      </c>
    </row>
    <row r="414" spans="2:65" s="12" customFormat="1" ht="11.25">
      <c r="B414" s="146"/>
      <c r="D414" s="147" t="s">
        <v>145</v>
      </c>
      <c r="E414" s="148" t="s">
        <v>1</v>
      </c>
      <c r="F414" s="149" t="s">
        <v>146</v>
      </c>
      <c r="H414" s="148" t="s">
        <v>1</v>
      </c>
      <c r="I414" s="150"/>
      <c r="L414" s="146"/>
      <c r="M414" s="151"/>
      <c r="T414" s="152"/>
      <c r="AT414" s="148" t="s">
        <v>145</v>
      </c>
      <c r="AU414" s="148" t="s">
        <v>83</v>
      </c>
      <c r="AV414" s="12" t="s">
        <v>81</v>
      </c>
      <c r="AW414" s="12" t="s">
        <v>30</v>
      </c>
      <c r="AX414" s="12" t="s">
        <v>73</v>
      </c>
      <c r="AY414" s="148" t="s">
        <v>136</v>
      </c>
    </row>
    <row r="415" spans="2:65" s="13" customFormat="1" ht="11.25">
      <c r="B415" s="153"/>
      <c r="D415" s="147" t="s">
        <v>145</v>
      </c>
      <c r="E415" s="154" t="s">
        <v>1</v>
      </c>
      <c r="F415" s="155" t="s">
        <v>370</v>
      </c>
      <c r="H415" s="156">
        <v>1.4059999999999999</v>
      </c>
      <c r="I415" s="157"/>
      <c r="L415" s="153"/>
      <c r="M415" s="158"/>
      <c r="T415" s="159"/>
      <c r="AT415" s="154" t="s">
        <v>145</v>
      </c>
      <c r="AU415" s="154" t="s">
        <v>83</v>
      </c>
      <c r="AV415" s="13" t="s">
        <v>83</v>
      </c>
      <c r="AW415" s="13" t="s">
        <v>30</v>
      </c>
      <c r="AX415" s="13" t="s">
        <v>73</v>
      </c>
      <c r="AY415" s="154" t="s">
        <v>136</v>
      </c>
    </row>
    <row r="416" spans="2:65" s="13" customFormat="1" ht="11.25">
      <c r="B416" s="153"/>
      <c r="D416" s="147" t="s">
        <v>145</v>
      </c>
      <c r="E416" s="154" t="s">
        <v>1</v>
      </c>
      <c r="F416" s="155" t="s">
        <v>371</v>
      </c>
      <c r="H416" s="156">
        <v>0.33300000000000002</v>
      </c>
      <c r="I416" s="157"/>
      <c r="L416" s="153"/>
      <c r="M416" s="158"/>
      <c r="T416" s="159"/>
      <c r="AT416" s="154" t="s">
        <v>145</v>
      </c>
      <c r="AU416" s="154" t="s">
        <v>83</v>
      </c>
      <c r="AV416" s="13" t="s">
        <v>83</v>
      </c>
      <c r="AW416" s="13" t="s">
        <v>30</v>
      </c>
      <c r="AX416" s="13" t="s">
        <v>73</v>
      </c>
      <c r="AY416" s="154" t="s">
        <v>136</v>
      </c>
    </row>
    <row r="417" spans="2:65" s="13" customFormat="1" ht="11.25">
      <c r="B417" s="153"/>
      <c r="D417" s="147" t="s">
        <v>145</v>
      </c>
      <c r="E417" s="154" t="s">
        <v>1</v>
      </c>
      <c r="F417" s="155" t="s">
        <v>372</v>
      </c>
      <c r="H417" s="156">
        <v>0.65800000000000003</v>
      </c>
      <c r="I417" s="157"/>
      <c r="L417" s="153"/>
      <c r="M417" s="158"/>
      <c r="T417" s="159"/>
      <c r="AT417" s="154" t="s">
        <v>145</v>
      </c>
      <c r="AU417" s="154" t="s">
        <v>83</v>
      </c>
      <c r="AV417" s="13" t="s">
        <v>83</v>
      </c>
      <c r="AW417" s="13" t="s">
        <v>30</v>
      </c>
      <c r="AX417" s="13" t="s">
        <v>73</v>
      </c>
      <c r="AY417" s="154" t="s">
        <v>136</v>
      </c>
    </row>
    <row r="418" spans="2:65" s="13" customFormat="1" ht="11.25">
      <c r="B418" s="153"/>
      <c r="D418" s="147" t="s">
        <v>145</v>
      </c>
      <c r="E418" s="154" t="s">
        <v>1</v>
      </c>
      <c r="F418" s="155" t="s">
        <v>373</v>
      </c>
      <c r="H418" s="156">
        <v>0.38300000000000001</v>
      </c>
      <c r="I418" s="157"/>
      <c r="L418" s="153"/>
      <c r="M418" s="158"/>
      <c r="T418" s="159"/>
      <c r="AT418" s="154" t="s">
        <v>145</v>
      </c>
      <c r="AU418" s="154" t="s">
        <v>83</v>
      </c>
      <c r="AV418" s="13" t="s">
        <v>83</v>
      </c>
      <c r="AW418" s="13" t="s">
        <v>30</v>
      </c>
      <c r="AX418" s="13" t="s">
        <v>73</v>
      </c>
      <c r="AY418" s="154" t="s">
        <v>136</v>
      </c>
    </row>
    <row r="419" spans="2:65" s="13" customFormat="1" ht="11.25">
      <c r="B419" s="153"/>
      <c r="D419" s="147" t="s">
        <v>145</v>
      </c>
      <c r="E419" s="154" t="s">
        <v>1</v>
      </c>
      <c r="F419" s="155" t="s">
        <v>374</v>
      </c>
      <c r="H419" s="156">
        <v>1.391</v>
      </c>
      <c r="I419" s="157"/>
      <c r="L419" s="153"/>
      <c r="M419" s="158"/>
      <c r="T419" s="159"/>
      <c r="AT419" s="154" t="s">
        <v>145</v>
      </c>
      <c r="AU419" s="154" t="s">
        <v>83</v>
      </c>
      <c r="AV419" s="13" t="s">
        <v>83</v>
      </c>
      <c r="AW419" s="13" t="s">
        <v>30</v>
      </c>
      <c r="AX419" s="13" t="s">
        <v>73</v>
      </c>
      <c r="AY419" s="154" t="s">
        <v>136</v>
      </c>
    </row>
    <row r="420" spans="2:65" s="13" customFormat="1" ht="11.25">
      <c r="B420" s="153"/>
      <c r="D420" s="147" t="s">
        <v>145</v>
      </c>
      <c r="E420" s="154" t="s">
        <v>1</v>
      </c>
      <c r="F420" s="155" t="s">
        <v>375</v>
      </c>
      <c r="H420" s="156">
        <v>0.59199999999999997</v>
      </c>
      <c r="I420" s="157"/>
      <c r="L420" s="153"/>
      <c r="M420" s="158"/>
      <c r="T420" s="159"/>
      <c r="AT420" s="154" t="s">
        <v>145</v>
      </c>
      <c r="AU420" s="154" t="s">
        <v>83</v>
      </c>
      <c r="AV420" s="13" t="s">
        <v>83</v>
      </c>
      <c r="AW420" s="13" t="s">
        <v>30</v>
      </c>
      <c r="AX420" s="13" t="s">
        <v>73</v>
      </c>
      <c r="AY420" s="154" t="s">
        <v>136</v>
      </c>
    </row>
    <row r="421" spans="2:65" s="13" customFormat="1" ht="11.25">
      <c r="B421" s="153"/>
      <c r="D421" s="147" t="s">
        <v>145</v>
      </c>
      <c r="E421" s="154" t="s">
        <v>1</v>
      </c>
      <c r="F421" s="155" t="s">
        <v>376</v>
      </c>
      <c r="H421" s="156">
        <v>0.42299999999999999</v>
      </c>
      <c r="I421" s="157"/>
      <c r="L421" s="153"/>
      <c r="M421" s="158"/>
      <c r="T421" s="159"/>
      <c r="AT421" s="154" t="s">
        <v>145</v>
      </c>
      <c r="AU421" s="154" t="s">
        <v>83</v>
      </c>
      <c r="AV421" s="13" t="s">
        <v>83</v>
      </c>
      <c r="AW421" s="13" t="s">
        <v>30</v>
      </c>
      <c r="AX421" s="13" t="s">
        <v>73</v>
      </c>
      <c r="AY421" s="154" t="s">
        <v>136</v>
      </c>
    </row>
    <row r="422" spans="2:65" s="13" customFormat="1" ht="11.25">
      <c r="B422" s="153"/>
      <c r="D422" s="147" t="s">
        <v>145</v>
      </c>
      <c r="E422" s="154" t="s">
        <v>1</v>
      </c>
      <c r="F422" s="155" t="s">
        <v>377</v>
      </c>
      <c r="H422" s="156">
        <v>0.14699999999999999</v>
      </c>
      <c r="I422" s="157"/>
      <c r="L422" s="153"/>
      <c r="M422" s="158"/>
      <c r="T422" s="159"/>
      <c r="AT422" s="154" t="s">
        <v>145</v>
      </c>
      <c r="AU422" s="154" t="s">
        <v>83</v>
      </c>
      <c r="AV422" s="13" t="s">
        <v>83</v>
      </c>
      <c r="AW422" s="13" t="s">
        <v>30</v>
      </c>
      <c r="AX422" s="13" t="s">
        <v>73</v>
      </c>
      <c r="AY422" s="154" t="s">
        <v>136</v>
      </c>
    </row>
    <row r="423" spans="2:65" s="13" customFormat="1" ht="11.25">
      <c r="B423" s="153"/>
      <c r="D423" s="147" t="s">
        <v>145</v>
      </c>
      <c r="E423" s="154" t="s">
        <v>1</v>
      </c>
      <c r="F423" s="155" t="s">
        <v>378</v>
      </c>
      <c r="H423" s="156">
        <v>0.48199999999999998</v>
      </c>
      <c r="I423" s="157"/>
      <c r="L423" s="153"/>
      <c r="M423" s="158"/>
      <c r="T423" s="159"/>
      <c r="AT423" s="154" t="s">
        <v>145</v>
      </c>
      <c r="AU423" s="154" t="s">
        <v>83</v>
      </c>
      <c r="AV423" s="13" t="s">
        <v>83</v>
      </c>
      <c r="AW423" s="13" t="s">
        <v>30</v>
      </c>
      <c r="AX423" s="13" t="s">
        <v>73</v>
      </c>
      <c r="AY423" s="154" t="s">
        <v>136</v>
      </c>
    </row>
    <row r="424" spans="2:65" s="13" customFormat="1" ht="11.25">
      <c r="B424" s="153"/>
      <c r="D424" s="147" t="s">
        <v>145</v>
      </c>
      <c r="E424" s="154" t="s">
        <v>1</v>
      </c>
      <c r="F424" s="155" t="s">
        <v>379</v>
      </c>
      <c r="H424" s="156">
        <v>0.113</v>
      </c>
      <c r="I424" s="157"/>
      <c r="L424" s="153"/>
      <c r="M424" s="158"/>
      <c r="T424" s="159"/>
      <c r="AT424" s="154" t="s">
        <v>145</v>
      </c>
      <c r="AU424" s="154" t="s">
        <v>83</v>
      </c>
      <c r="AV424" s="13" t="s">
        <v>83</v>
      </c>
      <c r="AW424" s="13" t="s">
        <v>30</v>
      </c>
      <c r="AX424" s="13" t="s">
        <v>73</v>
      </c>
      <c r="AY424" s="154" t="s">
        <v>136</v>
      </c>
    </row>
    <row r="425" spans="2:65" s="13" customFormat="1" ht="11.25">
      <c r="B425" s="153"/>
      <c r="D425" s="147" t="s">
        <v>145</v>
      </c>
      <c r="E425" s="154" t="s">
        <v>1</v>
      </c>
      <c r="F425" s="155" t="s">
        <v>380</v>
      </c>
      <c r="H425" s="156">
        <v>0.113</v>
      </c>
      <c r="I425" s="157"/>
      <c r="L425" s="153"/>
      <c r="M425" s="158"/>
      <c r="T425" s="159"/>
      <c r="AT425" s="154" t="s">
        <v>145</v>
      </c>
      <c r="AU425" s="154" t="s">
        <v>83</v>
      </c>
      <c r="AV425" s="13" t="s">
        <v>83</v>
      </c>
      <c r="AW425" s="13" t="s">
        <v>30</v>
      </c>
      <c r="AX425" s="13" t="s">
        <v>73</v>
      </c>
      <c r="AY425" s="154" t="s">
        <v>136</v>
      </c>
    </row>
    <row r="426" spans="2:65" s="13" customFormat="1" ht="11.25">
      <c r="B426" s="153"/>
      <c r="D426" s="147" t="s">
        <v>145</v>
      </c>
      <c r="E426" s="154" t="s">
        <v>1</v>
      </c>
      <c r="F426" s="155" t="s">
        <v>381</v>
      </c>
      <c r="H426" s="156">
        <v>0.20300000000000001</v>
      </c>
      <c r="I426" s="157"/>
      <c r="L426" s="153"/>
      <c r="M426" s="158"/>
      <c r="T426" s="159"/>
      <c r="AT426" s="154" t="s">
        <v>145</v>
      </c>
      <c r="AU426" s="154" t="s">
        <v>83</v>
      </c>
      <c r="AV426" s="13" t="s">
        <v>83</v>
      </c>
      <c r="AW426" s="13" t="s">
        <v>30</v>
      </c>
      <c r="AX426" s="13" t="s">
        <v>73</v>
      </c>
      <c r="AY426" s="154" t="s">
        <v>136</v>
      </c>
    </row>
    <row r="427" spans="2:65" s="13" customFormat="1" ht="11.25">
      <c r="B427" s="153"/>
      <c r="D427" s="147" t="s">
        <v>145</v>
      </c>
      <c r="E427" s="154" t="s">
        <v>1</v>
      </c>
      <c r="F427" s="155" t="s">
        <v>382</v>
      </c>
      <c r="H427" s="156">
        <v>0.98099999999999998</v>
      </c>
      <c r="I427" s="157"/>
      <c r="L427" s="153"/>
      <c r="M427" s="158"/>
      <c r="T427" s="159"/>
      <c r="AT427" s="154" t="s">
        <v>145</v>
      </c>
      <c r="AU427" s="154" t="s">
        <v>83</v>
      </c>
      <c r="AV427" s="13" t="s">
        <v>83</v>
      </c>
      <c r="AW427" s="13" t="s">
        <v>30</v>
      </c>
      <c r="AX427" s="13" t="s">
        <v>73</v>
      </c>
      <c r="AY427" s="154" t="s">
        <v>136</v>
      </c>
    </row>
    <row r="428" spans="2:65" s="13" customFormat="1" ht="11.25">
      <c r="B428" s="153"/>
      <c r="D428" s="147" t="s">
        <v>145</v>
      </c>
      <c r="E428" s="154" t="s">
        <v>1</v>
      </c>
      <c r="F428" s="155" t="s">
        <v>383</v>
      </c>
      <c r="H428" s="156">
        <v>4.4320000000000004</v>
      </c>
      <c r="I428" s="157"/>
      <c r="L428" s="153"/>
      <c r="M428" s="158"/>
      <c r="T428" s="159"/>
      <c r="AT428" s="154" t="s">
        <v>145</v>
      </c>
      <c r="AU428" s="154" t="s">
        <v>83</v>
      </c>
      <c r="AV428" s="13" t="s">
        <v>83</v>
      </c>
      <c r="AW428" s="13" t="s">
        <v>30</v>
      </c>
      <c r="AX428" s="13" t="s">
        <v>73</v>
      </c>
      <c r="AY428" s="154" t="s">
        <v>136</v>
      </c>
    </row>
    <row r="429" spans="2:65" s="14" customFormat="1" ht="11.25">
      <c r="B429" s="160"/>
      <c r="D429" s="147" t="s">
        <v>145</v>
      </c>
      <c r="E429" s="161" t="s">
        <v>1</v>
      </c>
      <c r="F429" s="162" t="s">
        <v>149</v>
      </c>
      <c r="H429" s="163">
        <v>11.657</v>
      </c>
      <c r="I429" s="164"/>
      <c r="L429" s="160"/>
      <c r="M429" s="165"/>
      <c r="T429" s="166"/>
      <c r="AT429" s="161" t="s">
        <v>145</v>
      </c>
      <c r="AU429" s="161" t="s">
        <v>83</v>
      </c>
      <c r="AV429" s="14" t="s">
        <v>143</v>
      </c>
      <c r="AW429" s="14" t="s">
        <v>30</v>
      </c>
      <c r="AX429" s="14" t="s">
        <v>81</v>
      </c>
      <c r="AY429" s="161" t="s">
        <v>136</v>
      </c>
    </row>
    <row r="430" spans="2:65" s="1" customFormat="1" ht="33" customHeight="1">
      <c r="B430" s="32"/>
      <c r="C430" s="133" t="s">
        <v>384</v>
      </c>
      <c r="D430" s="133" t="s">
        <v>138</v>
      </c>
      <c r="E430" s="134" t="s">
        <v>385</v>
      </c>
      <c r="F430" s="135" t="s">
        <v>386</v>
      </c>
      <c r="G430" s="136" t="s">
        <v>160</v>
      </c>
      <c r="H430" s="137">
        <v>0.435</v>
      </c>
      <c r="I430" s="138"/>
      <c r="J430" s="139">
        <f>ROUND(I430*H430,2)</f>
        <v>0</v>
      </c>
      <c r="K430" s="135" t="s">
        <v>142</v>
      </c>
      <c r="L430" s="32"/>
      <c r="M430" s="140" t="s">
        <v>1</v>
      </c>
      <c r="N430" s="141" t="s">
        <v>38</v>
      </c>
      <c r="P430" s="142">
        <f>O430*H430</f>
        <v>0</v>
      </c>
      <c r="Q430" s="142">
        <v>2.3010199999999998</v>
      </c>
      <c r="R430" s="142">
        <f>Q430*H430</f>
        <v>1.0009436999999999</v>
      </c>
      <c r="S430" s="142">
        <v>0</v>
      </c>
      <c r="T430" s="143">
        <f>S430*H430</f>
        <v>0</v>
      </c>
      <c r="AR430" s="144" t="s">
        <v>143</v>
      </c>
      <c r="AT430" s="144" t="s">
        <v>138</v>
      </c>
      <c r="AU430" s="144" t="s">
        <v>83</v>
      </c>
      <c r="AY430" s="17" t="s">
        <v>136</v>
      </c>
      <c r="BE430" s="145">
        <f>IF(N430="základní",J430,0)</f>
        <v>0</v>
      </c>
      <c r="BF430" s="145">
        <f>IF(N430="snížená",J430,0)</f>
        <v>0</v>
      </c>
      <c r="BG430" s="145">
        <f>IF(N430="zákl. přenesená",J430,0)</f>
        <v>0</v>
      </c>
      <c r="BH430" s="145">
        <f>IF(N430="sníž. přenesená",J430,0)</f>
        <v>0</v>
      </c>
      <c r="BI430" s="145">
        <f>IF(N430="nulová",J430,0)</f>
        <v>0</v>
      </c>
      <c r="BJ430" s="17" t="s">
        <v>81</v>
      </c>
      <c r="BK430" s="145">
        <f>ROUND(I430*H430,2)</f>
        <v>0</v>
      </c>
      <c r="BL430" s="17" t="s">
        <v>143</v>
      </c>
      <c r="BM430" s="144" t="s">
        <v>387</v>
      </c>
    </row>
    <row r="431" spans="2:65" s="12" customFormat="1" ht="11.25">
      <c r="B431" s="146"/>
      <c r="D431" s="147" t="s">
        <v>145</v>
      </c>
      <c r="E431" s="148" t="s">
        <v>1</v>
      </c>
      <c r="F431" s="149" t="s">
        <v>388</v>
      </c>
      <c r="H431" s="148" t="s">
        <v>1</v>
      </c>
      <c r="I431" s="150"/>
      <c r="L431" s="146"/>
      <c r="M431" s="151"/>
      <c r="T431" s="152"/>
      <c r="AT431" s="148" t="s">
        <v>145</v>
      </c>
      <c r="AU431" s="148" t="s">
        <v>83</v>
      </c>
      <c r="AV431" s="12" t="s">
        <v>81</v>
      </c>
      <c r="AW431" s="12" t="s">
        <v>30</v>
      </c>
      <c r="AX431" s="12" t="s">
        <v>73</v>
      </c>
      <c r="AY431" s="148" t="s">
        <v>136</v>
      </c>
    </row>
    <row r="432" spans="2:65" s="12" customFormat="1" ht="11.25">
      <c r="B432" s="146"/>
      <c r="D432" s="147" t="s">
        <v>145</v>
      </c>
      <c r="E432" s="148" t="s">
        <v>1</v>
      </c>
      <c r="F432" s="149" t="s">
        <v>389</v>
      </c>
      <c r="H432" s="148" t="s">
        <v>1</v>
      </c>
      <c r="I432" s="150"/>
      <c r="L432" s="146"/>
      <c r="M432" s="151"/>
      <c r="T432" s="152"/>
      <c r="AT432" s="148" t="s">
        <v>145</v>
      </c>
      <c r="AU432" s="148" t="s">
        <v>83</v>
      </c>
      <c r="AV432" s="12" t="s">
        <v>81</v>
      </c>
      <c r="AW432" s="12" t="s">
        <v>30</v>
      </c>
      <c r="AX432" s="12" t="s">
        <v>73</v>
      </c>
      <c r="AY432" s="148" t="s">
        <v>136</v>
      </c>
    </row>
    <row r="433" spans="2:65" s="12" customFormat="1" ht="11.25">
      <c r="B433" s="146"/>
      <c r="D433" s="147" t="s">
        <v>145</v>
      </c>
      <c r="E433" s="148" t="s">
        <v>1</v>
      </c>
      <c r="F433" s="149" t="s">
        <v>390</v>
      </c>
      <c r="H433" s="148" t="s">
        <v>1</v>
      </c>
      <c r="I433" s="150"/>
      <c r="L433" s="146"/>
      <c r="M433" s="151"/>
      <c r="T433" s="152"/>
      <c r="AT433" s="148" t="s">
        <v>145</v>
      </c>
      <c r="AU433" s="148" t="s">
        <v>83</v>
      </c>
      <c r="AV433" s="12" t="s">
        <v>81</v>
      </c>
      <c r="AW433" s="12" t="s">
        <v>30</v>
      </c>
      <c r="AX433" s="12" t="s">
        <v>73</v>
      </c>
      <c r="AY433" s="148" t="s">
        <v>136</v>
      </c>
    </row>
    <row r="434" spans="2:65" s="13" customFormat="1" ht="11.25">
      <c r="B434" s="153"/>
      <c r="D434" s="147" t="s">
        <v>145</v>
      </c>
      <c r="E434" s="154" t="s">
        <v>1</v>
      </c>
      <c r="F434" s="155" t="s">
        <v>391</v>
      </c>
      <c r="H434" s="156">
        <v>0.435</v>
      </c>
      <c r="I434" s="157"/>
      <c r="L434" s="153"/>
      <c r="M434" s="158"/>
      <c r="T434" s="159"/>
      <c r="AT434" s="154" t="s">
        <v>145</v>
      </c>
      <c r="AU434" s="154" t="s">
        <v>83</v>
      </c>
      <c r="AV434" s="13" t="s">
        <v>83</v>
      </c>
      <c r="AW434" s="13" t="s">
        <v>30</v>
      </c>
      <c r="AX434" s="13" t="s">
        <v>73</v>
      </c>
      <c r="AY434" s="154" t="s">
        <v>136</v>
      </c>
    </row>
    <row r="435" spans="2:65" s="14" customFormat="1" ht="11.25">
      <c r="B435" s="160"/>
      <c r="D435" s="147" t="s">
        <v>145</v>
      </c>
      <c r="E435" s="161" t="s">
        <v>1</v>
      </c>
      <c r="F435" s="162" t="s">
        <v>149</v>
      </c>
      <c r="H435" s="163">
        <v>0.435</v>
      </c>
      <c r="I435" s="164"/>
      <c r="L435" s="160"/>
      <c r="M435" s="165"/>
      <c r="T435" s="166"/>
      <c r="AT435" s="161" t="s">
        <v>145</v>
      </c>
      <c r="AU435" s="161" t="s">
        <v>83</v>
      </c>
      <c r="AV435" s="14" t="s">
        <v>143</v>
      </c>
      <c r="AW435" s="14" t="s">
        <v>30</v>
      </c>
      <c r="AX435" s="14" t="s">
        <v>81</v>
      </c>
      <c r="AY435" s="161" t="s">
        <v>136</v>
      </c>
    </row>
    <row r="436" spans="2:65" s="1" customFormat="1" ht="33" customHeight="1">
      <c r="B436" s="32"/>
      <c r="C436" s="133" t="s">
        <v>392</v>
      </c>
      <c r="D436" s="133" t="s">
        <v>138</v>
      </c>
      <c r="E436" s="134" t="s">
        <v>393</v>
      </c>
      <c r="F436" s="135" t="s">
        <v>394</v>
      </c>
      <c r="G436" s="136" t="s">
        <v>160</v>
      </c>
      <c r="H436" s="137">
        <v>24.984999999999999</v>
      </c>
      <c r="I436" s="138"/>
      <c r="J436" s="139">
        <f>ROUND(I436*H436,2)</f>
        <v>0</v>
      </c>
      <c r="K436" s="135" t="s">
        <v>142</v>
      </c>
      <c r="L436" s="32"/>
      <c r="M436" s="140" t="s">
        <v>1</v>
      </c>
      <c r="N436" s="141" t="s">
        <v>38</v>
      </c>
      <c r="P436" s="142">
        <f>O436*H436</f>
        <v>0</v>
      </c>
      <c r="Q436" s="142">
        <v>2.5018699999999998</v>
      </c>
      <c r="R436" s="142">
        <f>Q436*H436</f>
        <v>62.509221949999997</v>
      </c>
      <c r="S436" s="142">
        <v>0</v>
      </c>
      <c r="T436" s="143">
        <f>S436*H436</f>
        <v>0</v>
      </c>
      <c r="AR436" s="144" t="s">
        <v>143</v>
      </c>
      <c r="AT436" s="144" t="s">
        <v>138</v>
      </c>
      <c r="AU436" s="144" t="s">
        <v>83</v>
      </c>
      <c r="AY436" s="17" t="s">
        <v>136</v>
      </c>
      <c r="BE436" s="145">
        <f>IF(N436="základní",J436,0)</f>
        <v>0</v>
      </c>
      <c r="BF436" s="145">
        <f>IF(N436="snížená",J436,0)</f>
        <v>0</v>
      </c>
      <c r="BG436" s="145">
        <f>IF(N436="zákl. přenesená",J436,0)</f>
        <v>0</v>
      </c>
      <c r="BH436" s="145">
        <f>IF(N436="sníž. přenesená",J436,0)</f>
        <v>0</v>
      </c>
      <c r="BI436" s="145">
        <f>IF(N436="nulová",J436,0)</f>
        <v>0</v>
      </c>
      <c r="BJ436" s="17" t="s">
        <v>81</v>
      </c>
      <c r="BK436" s="145">
        <f>ROUND(I436*H436,2)</f>
        <v>0</v>
      </c>
      <c r="BL436" s="17" t="s">
        <v>143</v>
      </c>
      <c r="BM436" s="144" t="s">
        <v>395</v>
      </c>
    </row>
    <row r="437" spans="2:65" s="12" customFormat="1" ht="11.25">
      <c r="B437" s="146"/>
      <c r="D437" s="147" t="s">
        <v>145</v>
      </c>
      <c r="E437" s="148" t="s">
        <v>1</v>
      </c>
      <c r="F437" s="149" t="s">
        <v>146</v>
      </c>
      <c r="H437" s="148" t="s">
        <v>1</v>
      </c>
      <c r="I437" s="150"/>
      <c r="L437" s="146"/>
      <c r="M437" s="151"/>
      <c r="T437" s="152"/>
      <c r="AT437" s="148" t="s">
        <v>145</v>
      </c>
      <c r="AU437" s="148" t="s">
        <v>83</v>
      </c>
      <c r="AV437" s="12" t="s">
        <v>81</v>
      </c>
      <c r="AW437" s="12" t="s">
        <v>30</v>
      </c>
      <c r="AX437" s="12" t="s">
        <v>73</v>
      </c>
      <c r="AY437" s="148" t="s">
        <v>136</v>
      </c>
    </row>
    <row r="438" spans="2:65" s="13" customFormat="1" ht="11.25">
      <c r="B438" s="153"/>
      <c r="D438" s="147" t="s">
        <v>145</v>
      </c>
      <c r="E438" s="154" t="s">
        <v>1</v>
      </c>
      <c r="F438" s="155" t="s">
        <v>396</v>
      </c>
      <c r="H438" s="156">
        <v>3.0139999999999998</v>
      </c>
      <c r="I438" s="157"/>
      <c r="L438" s="153"/>
      <c r="M438" s="158"/>
      <c r="T438" s="159"/>
      <c r="AT438" s="154" t="s">
        <v>145</v>
      </c>
      <c r="AU438" s="154" t="s">
        <v>83</v>
      </c>
      <c r="AV438" s="13" t="s">
        <v>83</v>
      </c>
      <c r="AW438" s="13" t="s">
        <v>30</v>
      </c>
      <c r="AX438" s="13" t="s">
        <v>73</v>
      </c>
      <c r="AY438" s="154" t="s">
        <v>136</v>
      </c>
    </row>
    <row r="439" spans="2:65" s="13" customFormat="1" ht="11.25">
      <c r="B439" s="153"/>
      <c r="D439" s="147" t="s">
        <v>145</v>
      </c>
      <c r="E439" s="154" t="s">
        <v>1</v>
      </c>
      <c r="F439" s="155" t="s">
        <v>397</v>
      </c>
      <c r="H439" s="156">
        <v>0.71399999999999997</v>
      </c>
      <c r="I439" s="157"/>
      <c r="L439" s="153"/>
      <c r="M439" s="158"/>
      <c r="T439" s="159"/>
      <c r="AT439" s="154" t="s">
        <v>145</v>
      </c>
      <c r="AU439" s="154" t="s">
        <v>83</v>
      </c>
      <c r="AV439" s="13" t="s">
        <v>83</v>
      </c>
      <c r="AW439" s="13" t="s">
        <v>30</v>
      </c>
      <c r="AX439" s="13" t="s">
        <v>73</v>
      </c>
      <c r="AY439" s="154" t="s">
        <v>136</v>
      </c>
    </row>
    <row r="440" spans="2:65" s="13" customFormat="1" ht="11.25">
      <c r="B440" s="153"/>
      <c r="D440" s="147" t="s">
        <v>145</v>
      </c>
      <c r="E440" s="154" t="s">
        <v>1</v>
      </c>
      <c r="F440" s="155" t="s">
        <v>398</v>
      </c>
      <c r="H440" s="156">
        <v>1.41</v>
      </c>
      <c r="I440" s="157"/>
      <c r="L440" s="153"/>
      <c r="M440" s="158"/>
      <c r="T440" s="159"/>
      <c r="AT440" s="154" t="s">
        <v>145</v>
      </c>
      <c r="AU440" s="154" t="s">
        <v>83</v>
      </c>
      <c r="AV440" s="13" t="s">
        <v>83</v>
      </c>
      <c r="AW440" s="13" t="s">
        <v>30</v>
      </c>
      <c r="AX440" s="13" t="s">
        <v>73</v>
      </c>
      <c r="AY440" s="154" t="s">
        <v>136</v>
      </c>
    </row>
    <row r="441" spans="2:65" s="13" customFormat="1" ht="11.25">
      <c r="B441" s="153"/>
      <c r="D441" s="147" t="s">
        <v>145</v>
      </c>
      <c r="E441" s="154" t="s">
        <v>1</v>
      </c>
      <c r="F441" s="155" t="s">
        <v>399</v>
      </c>
      <c r="H441" s="156">
        <v>0.82099999999999995</v>
      </c>
      <c r="I441" s="157"/>
      <c r="L441" s="153"/>
      <c r="M441" s="158"/>
      <c r="T441" s="159"/>
      <c r="AT441" s="154" t="s">
        <v>145</v>
      </c>
      <c r="AU441" s="154" t="s">
        <v>83</v>
      </c>
      <c r="AV441" s="13" t="s">
        <v>83</v>
      </c>
      <c r="AW441" s="13" t="s">
        <v>30</v>
      </c>
      <c r="AX441" s="13" t="s">
        <v>73</v>
      </c>
      <c r="AY441" s="154" t="s">
        <v>136</v>
      </c>
    </row>
    <row r="442" spans="2:65" s="13" customFormat="1" ht="11.25">
      <c r="B442" s="153"/>
      <c r="D442" s="147" t="s">
        <v>145</v>
      </c>
      <c r="E442" s="154" t="s">
        <v>1</v>
      </c>
      <c r="F442" s="155" t="s">
        <v>400</v>
      </c>
      <c r="H442" s="156">
        <v>2.9809999999999999</v>
      </c>
      <c r="I442" s="157"/>
      <c r="L442" s="153"/>
      <c r="M442" s="158"/>
      <c r="T442" s="159"/>
      <c r="AT442" s="154" t="s">
        <v>145</v>
      </c>
      <c r="AU442" s="154" t="s">
        <v>83</v>
      </c>
      <c r="AV442" s="13" t="s">
        <v>83</v>
      </c>
      <c r="AW442" s="13" t="s">
        <v>30</v>
      </c>
      <c r="AX442" s="13" t="s">
        <v>73</v>
      </c>
      <c r="AY442" s="154" t="s">
        <v>136</v>
      </c>
    </row>
    <row r="443" spans="2:65" s="13" customFormat="1" ht="11.25">
      <c r="B443" s="153"/>
      <c r="D443" s="147" t="s">
        <v>145</v>
      </c>
      <c r="E443" s="154" t="s">
        <v>1</v>
      </c>
      <c r="F443" s="155" t="s">
        <v>401</v>
      </c>
      <c r="H443" s="156">
        <v>1.2689999999999999</v>
      </c>
      <c r="I443" s="157"/>
      <c r="L443" s="153"/>
      <c r="M443" s="158"/>
      <c r="T443" s="159"/>
      <c r="AT443" s="154" t="s">
        <v>145</v>
      </c>
      <c r="AU443" s="154" t="s">
        <v>83</v>
      </c>
      <c r="AV443" s="13" t="s">
        <v>83</v>
      </c>
      <c r="AW443" s="13" t="s">
        <v>30</v>
      </c>
      <c r="AX443" s="13" t="s">
        <v>73</v>
      </c>
      <c r="AY443" s="154" t="s">
        <v>136</v>
      </c>
    </row>
    <row r="444" spans="2:65" s="13" customFormat="1" ht="11.25">
      <c r="B444" s="153"/>
      <c r="D444" s="147" t="s">
        <v>145</v>
      </c>
      <c r="E444" s="154" t="s">
        <v>1</v>
      </c>
      <c r="F444" s="155" t="s">
        <v>402</v>
      </c>
      <c r="H444" s="156">
        <v>0.90600000000000003</v>
      </c>
      <c r="I444" s="157"/>
      <c r="L444" s="153"/>
      <c r="M444" s="158"/>
      <c r="T444" s="159"/>
      <c r="AT444" s="154" t="s">
        <v>145</v>
      </c>
      <c r="AU444" s="154" t="s">
        <v>83</v>
      </c>
      <c r="AV444" s="13" t="s">
        <v>83</v>
      </c>
      <c r="AW444" s="13" t="s">
        <v>30</v>
      </c>
      <c r="AX444" s="13" t="s">
        <v>73</v>
      </c>
      <c r="AY444" s="154" t="s">
        <v>136</v>
      </c>
    </row>
    <row r="445" spans="2:65" s="13" customFormat="1" ht="11.25">
      <c r="B445" s="153"/>
      <c r="D445" s="147" t="s">
        <v>145</v>
      </c>
      <c r="E445" s="154" t="s">
        <v>1</v>
      </c>
      <c r="F445" s="155" t="s">
        <v>403</v>
      </c>
      <c r="H445" s="156">
        <v>0.315</v>
      </c>
      <c r="I445" s="157"/>
      <c r="L445" s="153"/>
      <c r="M445" s="158"/>
      <c r="T445" s="159"/>
      <c r="AT445" s="154" t="s">
        <v>145</v>
      </c>
      <c r="AU445" s="154" t="s">
        <v>83</v>
      </c>
      <c r="AV445" s="13" t="s">
        <v>83</v>
      </c>
      <c r="AW445" s="13" t="s">
        <v>30</v>
      </c>
      <c r="AX445" s="13" t="s">
        <v>73</v>
      </c>
      <c r="AY445" s="154" t="s">
        <v>136</v>
      </c>
    </row>
    <row r="446" spans="2:65" s="13" customFormat="1" ht="11.25">
      <c r="B446" s="153"/>
      <c r="D446" s="147" t="s">
        <v>145</v>
      </c>
      <c r="E446" s="154" t="s">
        <v>1</v>
      </c>
      <c r="F446" s="155" t="s">
        <v>404</v>
      </c>
      <c r="H446" s="156">
        <v>1.034</v>
      </c>
      <c r="I446" s="157"/>
      <c r="L446" s="153"/>
      <c r="M446" s="158"/>
      <c r="T446" s="159"/>
      <c r="AT446" s="154" t="s">
        <v>145</v>
      </c>
      <c r="AU446" s="154" t="s">
        <v>83</v>
      </c>
      <c r="AV446" s="13" t="s">
        <v>83</v>
      </c>
      <c r="AW446" s="13" t="s">
        <v>30</v>
      </c>
      <c r="AX446" s="13" t="s">
        <v>73</v>
      </c>
      <c r="AY446" s="154" t="s">
        <v>136</v>
      </c>
    </row>
    <row r="447" spans="2:65" s="13" customFormat="1" ht="11.25">
      <c r="B447" s="153"/>
      <c r="D447" s="147" t="s">
        <v>145</v>
      </c>
      <c r="E447" s="154" t="s">
        <v>1</v>
      </c>
      <c r="F447" s="155" t="s">
        <v>405</v>
      </c>
      <c r="H447" s="156">
        <v>0.24299999999999999</v>
      </c>
      <c r="I447" s="157"/>
      <c r="L447" s="153"/>
      <c r="M447" s="158"/>
      <c r="T447" s="159"/>
      <c r="AT447" s="154" t="s">
        <v>145</v>
      </c>
      <c r="AU447" s="154" t="s">
        <v>83</v>
      </c>
      <c r="AV447" s="13" t="s">
        <v>83</v>
      </c>
      <c r="AW447" s="13" t="s">
        <v>30</v>
      </c>
      <c r="AX447" s="13" t="s">
        <v>73</v>
      </c>
      <c r="AY447" s="154" t="s">
        <v>136</v>
      </c>
    </row>
    <row r="448" spans="2:65" s="13" customFormat="1" ht="11.25">
      <c r="B448" s="153"/>
      <c r="D448" s="147" t="s">
        <v>145</v>
      </c>
      <c r="E448" s="154" t="s">
        <v>1</v>
      </c>
      <c r="F448" s="155" t="s">
        <v>406</v>
      </c>
      <c r="H448" s="156">
        <v>0.24299999999999999</v>
      </c>
      <c r="I448" s="157"/>
      <c r="L448" s="153"/>
      <c r="M448" s="158"/>
      <c r="T448" s="159"/>
      <c r="AT448" s="154" t="s">
        <v>145</v>
      </c>
      <c r="AU448" s="154" t="s">
        <v>83</v>
      </c>
      <c r="AV448" s="13" t="s">
        <v>83</v>
      </c>
      <c r="AW448" s="13" t="s">
        <v>30</v>
      </c>
      <c r="AX448" s="13" t="s">
        <v>73</v>
      </c>
      <c r="AY448" s="154" t="s">
        <v>136</v>
      </c>
    </row>
    <row r="449" spans="2:65" s="13" customFormat="1" ht="11.25">
      <c r="B449" s="153"/>
      <c r="D449" s="147" t="s">
        <v>145</v>
      </c>
      <c r="E449" s="154" t="s">
        <v>1</v>
      </c>
      <c r="F449" s="155" t="s">
        <v>407</v>
      </c>
      <c r="H449" s="156">
        <v>0.435</v>
      </c>
      <c r="I449" s="157"/>
      <c r="L449" s="153"/>
      <c r="M449" s="158"/>
      <c r="T449" s="159"/>
      <c r="AT449" s="154" t="s">
        <v>145</v>
      </c>
      <c r="AU449" s="154" t="s">
        <v>83</v>
      </c>
      <c r="AV449" s="13" t="s">
        <v>83</v>
      </c>
      <c r="AW449" s="13" t="s">
        <v>30</v>
      </c>
      <c r="AX449" s="13" t="s">
        <v>73</v>
      </c>
      <c r="AY449" s="154" t="s">
        <v>136</v>
      </c>
    </row>
    <row r="450" spans="2:65" s="13" customFormat="1" ht="11.25">
      <c r="B450" s="153"/>
      <c r="D450" s="147" t="s">
        <v>145</v>
      </c>
      <c r="E450" s="154" t="s">
        <v>1</v>
      </c>
      <c r="F450" s="155" t="s">
        <v>408</v>
      </c>
      <c r="H450" s="156">
        <v>2.1019999999999999</v>
      </c>
      <c r="I450" s="157"/>
      <c r="L450" s="153"/>
      <c r="M450" s="158"/>
      <c r="T450" s="159"/>
      <c r="AT450" s="154" t="s">
        <v>145</v>
      </c>
      <c r="AU450" s="154" t="s">
        <v>83</v>
      </c>
      <c r="AV450" s="13" t="s">
        <v>83</v>
      </c>
      <c r="AW450" s="13" t="s">
        <v>30</v>
      </c>
      <c r="AX450" s="13" t="s">
        <v>73</v>
      </c>
      <c r="AY450" s="154" t="s">
        <v>136</v>
      </c>
    </row>
    <row r="451" spans="2:65" s="13" customFormat="1" ht="11.25">
      <c r="B451" s="153"/>
      <c r="D451" s="147" t="s">
        <v>145</v>
      </c>
      <c r="E451" s="154" t="s">
        <v>1</v>
      </c>
      <c r="F451" s="155" t="s">
        <v>409</v>
      </c>
      <c r="H451" s="156">
        <v>9.4979999999999993</v>
      </c>
      <c r="I451" s="157"/>
      <c r="L451" s="153"/>
      <c r="M451" s="158"/>
      <c r="T451" s="159"/>
      <c r="AT451" s="154" t="s">
        <v>145</v>
      </c>
      <c r="AU451" s="154" t="s">
        <v>83</v>
      </c>
      <c r="AV451" s="13" t="s">
        <v>83</v>
      </c>
      <c r="AW451" s="13" t="s">
        <v>30</v>
      </c>
      <c r="AX451" s="13" t="s">
        <v>73</v>
      </c>
      <c r="AY451" s="154" t="s">
        <v>136</v>
      </c>
    </row>
    <row r="452" spans="2:65" s="14" customFormat="1" ht="11.25">
      <c r="B452" s="160"/>
      <c r="D452" s="147" t="s">
        <v>145</v>
      </c>
      <c r="E452" s="161" t="s">
        <v>1</v>
      </c>
      <c r="F452" s="162" t="s">
        <v>149</v>
      </c>
      <c r="H452" s="163">
        <v>24.984999999999999</v>
      </c>
      <c r="I452" s="164"/>
      <c r="L452" s="160"/>
      <c r="M452" s="165"/>
      <c r="T452" s="166"/>
      <c r="AT452" s="161" t="s">
        <v>145</v>
      </c>
      <c r="AU452" s="161" t="s">
        <v>83</v>
      </c>
      <c r="AV452" s="14" t="s">
        <v>143</v>
      </c>
      <c r="AW452" s="14" t="s">
        <v>30</v>
      </c>
      <c r="AX452" s="14" t="s">
        <v>81</v>
      </c>
      <c r="AY452" s="161" t="s">
        <v>136</v>
      </c>
    </row>
    <row r="453" spans="2:65" s="1" customFormat="1" ht="24.2" customHeight="1">
      <c r="B453" s="32"/>
      <c r="C453" s="133" t="s">
        <v>410</v>
      </c>
      <c r="D453" s="133" t="s">
        <v>138</v>
      </c>
      <c r="E453" s="134" t="s">
        <v>411</v>
      </c>
      <c r="F453" s="135" t="s">
        <v>412</v>
      </c>
      <c r="G453" s="136" t="s">
        <v>160</v>
      </c>
      <c r="H453" s="137">
        <v>3.0750000000000002</v>
      </c>
      <c r="I453" s="138"/>
      <c r="J453" s="139">
        <f>ROUND(I453*H453,2)</f>
        <v>0</v>
      </c>
      <c r="K453" s="135" t="s">
        <v>142</v>
      </c>
      <c r="L453" s="32"/>
      <c r="M453" s="140" t="s">
        <v>1</v>
      </c>
      <c r="N453" s="141" t="s">
        <v>38</v>
      </c>
      <c r="P453" s="142">
        <f>O453*H453</f>
        <v>0</v>
      </c>
      <c r="Q453" s="142">
        <v>2.5018699999999998</v>
      </c>
      <c r="R453" s="142">
        <f>Q453*H453</f>
        <v>7.6932502500000002</v>
      </c>
      <c r="S453" s="142">
        <v>0</v>
      </c>
      <c r="T453" s="143">
        <f>S453*H453</f>
        <v>0</v>
      </c>
      <c r="AR453" s="144" t="s">
        <v>143</v>
      </c>
      <c r="AT453" s="144" t="s">
        <v>138</v>
      </c>
      <c r="AU453" s="144" t="s">
        <v>83</v>
      </c>
      <c r="AY453" s="17" t="s">
        <v>136</v>
      </c>
      <c r="BE453" s="145">
        <f>IF(N453="základní",J453,0)</f>
        <v>0</v>
      </c>
      <c r="BF453" s="145">
        <f>IF(N453="snížená",J453,0)</f>
        <v>0</v>
      </c>
      <c r="BG453" s="145">
        <f>IF(N453="zákl. přenesená",J453,0)</f>
        <v>0</v>
      </c>
      <c r="BH453" s="145">
        <f>IF(N453="sníž. přenesená",J453,0)</f>
        <v>0</v>
      </c>
      <c r="BI453" s="145">
        <f>IF(N453="nulová",J453,0)</f>
        <v>0</v>
      </c>
      <c r="BJ453" s="17" t="s">
        <v>81</v>
      </c>
      <c r="BK453" s="145">
        <f>ROUND(I453*H453,2)</f>
        <v>0</v>
      </c>
      <c r="BL453" s="17" t="s">
        <v>143</v>
      </c>
      <c r="BM453" s="144" t="s">
        <v>413</v>
      </c>
    </row>
    <row r="454" spans="2:65" s="12" customFormat="1" ht="11.25">
      <c r="B454" s="146"/>
      <c r="D454" s="147" t="s">
        <v>145</v>
      </c>
      <c r="E454" s="148" t="s">
        <v>1</v>
      </c>
      <c r="F454" s="149" t="s">
        <v>146</v>
      </c>
      <c r="H454" s="148" t="s">
        <v>1</v>
      </c>
      <c r="I454" s="150"/>
      <c r="L454" s="146"/>
      <c r="M454" s="151"/>
      <c r="T454" s="152"/>
      <c r="AT454" s="148" t="s">
        <v>145</v>
      </c>
      <c r="AU454" s="148" t="s">
        <v>83</v>
      </c>
      <c r="AV454" s="12" t="s">
        <v>81</v>
      </c>
      <c r="AW454" s="12" t="s">
        <v>30</v>
      </c>
      <c r="AX454" s="12" t="s">
        <v>73</v>
      </c>
      <c r="AY454" s="148" t="s">
        <v>136</v>
      </c>
    </row>
    <row r="455" spans="2:65" s="12" customFormat="1" ht="11.25">
      <c r="B455" s="146"/>
      <c r="D455" s="147" t="s">
        <v>145</v>
      </c>
      <c r="E455" s="148" t="s">
        <v>1</v>
      </c>
      <c r="F455" s="149" t="s">
        <v>414</v>
      </c>
      <c r="H455" s="148" t="s">
        <v>1</v>
      </c>
      <c r="I455" s="150"/>
      <c r="L455" s="146"/>
      <c r="M455" s="151"/>
      <c r="T455" s="152"/>
      <c r="AT455" s="148" t="s">
        <v>145</v>
      </c>
      <c r="AU455" s="148" t="s">
        <v>83</v>
      </c>
      <c r="AV455" s="12" t="s">
        <v>81</v>
      </c>
      <c r="AW455" s="12" t="s">
        <v>30</v>
      </c>
      <c r="AX455" s="12" t="s">
        <v>73</v>
      </c>
      <c r="AY455" s="148" t="s">
        <v>136</v>
      </c>
    </row>
    <row r="456" spans="2:65" s="13" customFormat="1" ht="11.25">
      <c r="B456" s="153"/>
      <c r="D456" s="147" t="s">
        <v>145</v>
      </c>
      <c r="E456" s="154" t="s">
        <v>1</v>
      </c>
      <c r="F456" s="155" t="s">
        <v>415</v>
      </c>
      <c r="H456" s="156">
        <v>3.0750000000000002</v>
      </c>
      <c r="I456" s="157"/>
      <c r="L456" s="153"/>
      <c r="M456" s="158"/>
      <c r="T456" s="159"/>
      <c r="AT456" s="154" t="s">
        <v>145</v>
      </c>
      <c r="AU456" s="154" t="s">
        <v>83</v>
      </c>
      <c r="AV456" s="13" t="s">
        <v>83</v>
      </c>
      <c r="AW456" s="13" t="s">
        <v>30</v>
      </c>
      <c r="AX456" s="13" t="s">
        <v>73</v>
      </c>
      <c r="AY456" s="154" t="s">
        <v>136</v>
      </c>
    </row>
    <row r="457" spans="2:65" s="14" customFormat="1" ht="11.25">
      <c r="B457" s="160"/>
      <c r="D457" s="147" t="s">
        <v>145</v>
      </c>
      <c r="E457" s="161" t="s">
        <v>1</v>
      </c>
      <c r="F457" s="162" t="s">
        <v>149</v>
      </c>
      <c r="H457" s="163">
        <v>3.0750000000000002</v>
      </c>
      <c r="I457" s="164"/>
      <c r="L457" s="160"/>
      <c r="M457" s="165"/>
      <c r="T457" s="166"/>
      <c r="AT457" s="161" t="s">
        <v>145</v>
      </c>
      <c r="AU457" s="161" t="s">
        <v>83</v>
      </c>
      <c r="AV457" s="14" t="s">
        <v>143</v>
      </c>
      <c r="AW457" s="14" t="s">
        <v>30</v>
      </c>
      <c r="AX457" s="14" t="s">
        <v>81</v>
      </c>
      <c r="AY457" s="161" t="s">
        <v>136</v>
      </c>
    </row>
    <row r="458" spans="2:65" s="1" customFormat="1" ht="33" customHeight="1">
      <c r="B458" s="32"/>
      <c r="C458" s="133" t="s">
        <v>416</v>
      </c>
      <c r="D458" s="133" t="s">
        <v>138</v>
      </c>
      <c r="E458" s="134" t="s">
        <v>417</v>
      </c>
      <c r="F458" s="135" t="s">
        <v>418</v>
      </c>
      <c r="G458" s="136" t="s">
        <v>160</v>
      </c>
      <c r="H458" s="137">
        <v>11.657</v>
      </c>
      <c r="I458" s="138"/>
      <c r="J458" s="139">
        <f>ROUND(I458*H458,2)</f>
        <v>0</v>
      </c>
      <c r="K458" s="135" t="s">
        <v>142</v>
      </c>
      <c r="L458" s="32"/>
      <c r="M458" s="140" t="s">
        <v>1</v>
      </c>
      <c r="N458" s="141" t="s">
        <v>38</v>
      </c>
      <c r="P458" s="142">
        <f>O458*H458</f>
        <v>0</v>
      </c>
      <c r="Q458" s="142">
        <v>0</v>
      </c>
      <c r="R458" s="142">
        <f>Q458*H458</f>
        <v>0</v>
      </c>
      <c r="S458" s="142">
        <v>0</v>
      </c>
      <c r="T458" s="143">
        <f>S458*H458</f>
        <v>0</v>
      </c>
      <c r="AR458" s="144" t="s">
        <v>143</v>
      </c>
      <c r="AT458" s="144" t="s">
        <v>138</v>
      </c>
      <c r="AU458" s="144" t="s">
        <v>83</v>
      </c>
      <c r="AY458" s="17" t="s">
        <v>136</v>
      </c>
      <c r="BE458" s="145">
        <f>IF(N458="základní",J458,0)</f>
        <v>0</v>
      </c>
      <c r="BF458" s="145">
        <f>IF(N458="snížená",J458,0)</f>
        <v>0</v>
      </c>
      <c r="BG458" s="145">
        <f>IF(N458="zákl. přenesená",J458,0)</f>
        <v>0</v>
      </c>
      <c r="BH458" s="145">
        <f>IF(N458="sníž. přenesená",J458,0)</f>
        <v>0</v>
      </c>
      <c r="BI458" s="145">
        <f>IF(N458="nulová",J458,0)</f>
        <v>0</v>
      </c>
      <c r="BJ458" s="17" t="s">
        <v>81</v>
      </c>
      <c r="BK458" s="145">
        <f>ROUND(I458*H458,2)</f>
        <v>0</v>
      </c>
      <c r="BL458" s="17" t="s">
        <v>143</v>
      </c>
      <c r="BM458" s="144" t="s">
        <v>419</v>
      </c>
    </row>
    <row r="459" spans="2:65" s="12" customFormat="1" ht="11.25">
      <c r="B459" s="146"/>
      <c r="D459" s="147" t="s">
        <v>145</v>
      </c>
      <c r="E459" s="148" t="s">
        <v>1</v>
      </c>
      <c r="F459" s="149" t="s">
        <v>146</v>
      </c>
      <c r="H459" s="148" t="s">
        <v>1</v>
      </c>
      <c r="I459" s="150"/>
      <c r="L459" s="146"/>
      <c r="M459" s="151"/>
      <c r="T459" s="152"/>
      <c r="AT459" s="148" t="s">
        <v>145</v>
      </c>
      <c r="AU459" s="148" t="s">
        <v>83</v>
      </c>
      <c r="AV459" s="12" t="s">
        <v>81</v>
      </c>
      <c r="AW459" s="12" t="s">
        <v>30</v>
      </c>
      <c r="AX459" s="12" t="s">
        <v>73</v>
      </c>
      <c r="AY459" s="148" t="s">
        <v>136</v>
      </c>
    </row>
    <row r="460" spans="2:65" s="13" customFormat="1" ht="11.25">
      <c r="B460" s="153"/>
      <c r="D460" s="147" t="s">
        <v>145</v>
      </c>
      <c r="E460" s="154" t="s">
        <v>1</v>
      </c>
      <c r="F460" s="155" t="s">
        <v>370</v>
      </c>
      <c r="H460" s="156">
        <v>1.4059999999999999</v>
      </c>
      <c r="I460" s="157"/>
      <c r="L460" s="153"/>
      <c r="M460" s="158"/>
      <c r="T460" s="159"/>
      <c r="AT460" s="154" t="s">
        <v>145</v>
      </c>
      <c r="AU460" s="154" t="s">
        <v>83</v>
      </c>
      <c r="AV460" s="13" t="s">
        <v>83</v>
      </c>
      <c r="AW460" s="13" t="s">
        <v>30</v>
      </c>
      <c r="AX460" s="13" t="s">
        <v>73</v>
      </c>
      <c r="AY460" s="154" t="s">
        <v>136</v>
      </c>
    </row>
    <row r="461" spans="2:65" s="13" customFormat="1" ht="11.25">
      <c r="B461" s="153"/>
      <c r="D461" s="147" t="s">
        <v>145</v>
      </c>
      <c r="E461" s="154" t="s">
        <v>1</v>
      </c>
      <c r="F461" s="155" t="s">
        <v>371</v>
      </c>
      <c r="H461" s="156">
        <v>0.33300000000000002</v>
      </c>
      <c r="I461" s="157"/>
      <c r="L461" s="153"/>
      <c r="M461" s="158"/>
      <c r="T461" s="159"/>
      <c r="AT461" s="154" t="s">
        <v>145</v>
      </c>
      <c r="AU461" s="154" t="s">
        <v>83</v>
      </c>
      <c r="AV461" s="13" t="s">
        <v>83</v>
      </c>
      <c r="AW461" s="13" t="s">
        <v>30</v>
      </c>
      <c r="AX461" s="13" t="s">
        <v>73</v>
      </c>
      <c r="AY461" s="154" t="s">
        <v>136</v>
      </c>
    </row>
    <row r="462" spans="2:65" s="13" customFormat="1" ht="11.25">
      <c r="B462" s="153"/>
      <c r="D462" s="147" t="s">
        <v>145</v>
      </c>
      <c r="E462" s="154" t="s">
        <v>1</v>
      </c>
      <c r="F462" s="155" t="s">
        <v>372</v>
      </c>
      <c r="H462" s="156">
        <v>0.65800000000000003</v>
      </c>
      <c r="I462" s="157"/>
      <c r="L462" s="153"/>
      <c r="M462" s="158"/>
      <c r="T462" s="159"/>
      <c r="AT462" s="154" t="s">
        <v>145</v>
      </c>
      <c r="AU462" s="154" t="s">
        <v>83</v>
      </c>
      <c r="AV462" s="13" t="s">
        <v>83</v>
      </c>
      <c r="AW462" s="13" t="s">
        <v>30</v>
      </c>
      <c r="AX462" s="13" t="s">
        <v>73</v>
      </c>
      <c r="AY462" s="154" t="s">
        <v>136</v>
      </c>
    </row>
    <row r="463" spans="2:65" s="13" customFormat="1" ht="11.25">
      <c r="B463" s="153"/>
      <c r="D463" s="147" t="s">
        <v>145</v>
      </c>
      <c r="E463" s="154" t="s">
        <v>1</v>
      </c>
      <c r="F463" s="155" t="s">
        <v>373</v>
      </c>
      <c r="H463" s="156">
        <v>0.38300000000000001</v>
      </c>
      <c r="I463" s="157"/>
      <c r="L463" s="153"/>
      <c r="M463" s="158"/>
      <c r="T463" s="159"/>
      <c r="AT463" s="154" t="s">
        <v>145</v>
      </c>
      <c r="AU463" s="154" t="s">
        <v>83</v>
      </c>
      <c r="AV463" s="13" t="s">
        <v>83</v>
      </c>
      <c r="AW463" s="13" t="s">
        <v>30</v>
      </c>
      <c r="AX463" s="13" t="s">
        <v>73</v>
      </c>
      <c r="AY463" s="154" t="s">
        <v>136</v>
      </c>
    </row>
    <row r="464" spans="2:65" s="13" customFormat="1" ht="11.25">
      <c r="B464" s="153"/>
      <c r="D464" s="147" t="s">
        <v>145</v>
      </c>
      <c r="E464" s="154" t="s">
        <v>1</v>
      </c>
      <c r="F464" s="155" t="s">
        <v>374</v>
      </c>
      <c r="H464" s="156">
        <v>1.391</v>
      </c>
      <c r="I464" s="157"/>
      <c r="L464" s="153"/>
      <c r="M464" s="158"/>
      <c r="T464" s="159"/>
      <c r="AT464" s="154" t="s">
        <v>145</v>
      </c>
      <c r="AU464" s="154" t="s">
        <v>83</v>
      </c>
      <c r="AV464" s="13" t="s">
        <v>83</v>
      </c>
      <c r="AW464" s="13" t="s">
        <v>30</v>
      </c>
      <c r="AX464" s="13" t="s">
        <v>73</v>
      </c>
      <c r="AY464" s="154" t="s">
        <v>136</v>
      </c>
    </row>
    <row r="465" spans="2:65" s="13" customFormat="1" ht="11.25">
      <c r="B465" s="153"/>
      <c r="D465" s="147" t="s">
        <v>145</v>
      </c>
      <c r="E465" s="154" t="s">
        <v>1</v>
      </c>
      <c r="F465" s="155" t="s">
        <v>375</v>
      </c>
      <c r="H465" s="156">
        <v>0.59199999999999997</v>
      </c>
      <c r="I465" s="157"/>
      <c r="L465" s="153"/>
      <c r="M465" s="158"/>
      <c r="T465" s="159"/>
      <c r="AT465" s="154" t="s">
        <v>145</v>
      </c>
      <c r="AU465" s="154" t="s">
        <v>83</v>
      </c>
      <c r="AV465" s="13" t="s">
        <v>83</v>
      </c>
      <c r="AW465" s="13" t="s">
        <v>30</v>
      </c>
      <c r="AX465" s="13" t="s">
        <v>73</v>
      </c>
      <c r="AY465" s="154" t="s">
        <v>136</v>
      </c>
    </row>
    <row r="466" spans="2:65" s="13" customFormat="1" ht="11.25">
      <c r="B466" s="153"/>
      <c r="D466" s="147" t="s">
        <v>145</v>
      </c>
      <c r="E466" s="154" t="s">
        <v>1</v>
      </c>
      <c r="F466" s="155" t="s">
        <v>376</v>
      </c>
      <c r="H466" s="156">
        <v>0.42299999999999999</v>
      </c>
      <c r="I466" s="157"/>
      <c r="L466" s="153"/>
      <c r="M466" s="158"/>
      <c r="T466" s="159"/>
      <c r="AT466" s="154" t="s">
        <v>145</v>
      </c>
      <c r="AU466" s="154" t="s">
        <v>83</v>
      </c>
      <c r="AV466" s="13" t="s">
        <v>83</v>
      </c>
      <c r="AW466" s="13" t="s">
        <v>30</v>
      </c>
      <c r="AX466" s="13" t="s">
        <v>73</v>
      </c>
      <c r="AY466" s="154" t="s">
        <v>136</v>
      </c>
    </row>
    <row r="467" spans="2:65" s="13" customFormat="1" ht="11.25">
      <c r="B467" s="153"/>
      <c r="D467" s="147" t="s">
        <v>145</v>
      </c>
      <c r="E467" s="154" t="s">
        <v>1</v>
      </c>
      <c r="F467" s="155" t="s">
        <v>377</v>
      </c>
      <c r="H467" s="156">
        <v>0.14699999999999999</v>
      </c>
      <c r="I467" s="157"/>
      <c r="L467" s="153"/>
      <c r="M467" s="158"/>
      <c r="T467" s="159"/>
      <c r="AT467" s="154" t="s">
        <v>145</v>
      </c>
      <c r="AU467" s="154" t="s">
        <v>83</v>
      </c>
      <c r="AV467" s="13" t="s">
        <v>83</v>
      </c>
      <c r="AW467" s="13" t="s">
        <v>30</v>
      </c>
      <c r="AX467" s="13" t="s">
        <v>73</v>
      </c>
      <c r="AY467" s="154" t="s">
        <v>136</v>
      </c>
    </row>
    <row r="468" spans="2:65" s="13" customFormat="1" ht="11.25">
      <c r="B468" s="153"/>
      <c r="D468" s="147" t="s">
        <v>145</v>
      </c>
      <c r="E468" s="154" t="s">
        <v>1</v>
      </c>
      <c r="F468" s="155" t="s">
        <v>378</v>
      </c>
      <c r="H468" s="156">
        <v>0.48199999999999998</v>
      </c>
      <c r="I468" s="157"/>
      <c r="L468" s="153"/>
      <c r="M468" s="158"/>
      <c r="T468" s="159"/>
      <c r="AT468" s="154" t="s">
        <v>145</v>
      </c>
      <c r="AU468" s="154" t="s">
        <v>83</v>
      </c>
      <c r="AV468" s="13" t="s">
        <v>83</v>
      </c>
      <c r="AW468" s="13" t="s">
        <v>30</v>
      </c>
      <c r="AX468" s="13" t="s">
        <v>73</v>
      </c>
      <c r="AY468" s="154" t="s">
        <v>136</v>
      </c>
    </row>
    <row r="469" spans="2:65" s="13" customFormat="1" ht="11.25">
      <c r="B469" s="153"/>
      <c r="D469" s="147" t="s">
        <v>145</v>
      </c>
      <c r="E469" s="154" t="s">
        <v>1</v>
      </c>
      <c r="F469" s="155" t="s">
        <v>379</v>
      </c>
      <c r="H469" s="156">
        <v>0.113</v>
      </c>
      <c r="I469" s="157"/>
      <c r="L469" s="153"/>
      <c r="M469" s="158"/>
      <c r="T469" s="159"/>
      <c r="AT469" s="154" t="s">
        <v>145</v>
      </c>
      <c r="AU469" s="154" t="s">
        <v>83</v>
      </c>
      <c r="AV469" s="13" t="s">
        <v>83</v>
      </c>
      <c r="AW469" s="13" t="s">
        <v>30</v>
      </c>
      <c r="AX469" s="13" t="s">
        <v>73</v>
      </c>
      <c r="AY469" s="154" t="s">
        <v>136</v>
      </c>
    </row>
    <row r="470" spans="2:65" s="13" customFormat="1" ht="11.25">
      <c r="B470" s="153"/>
      <c r="D470" s="147" t="s">
        <v>145</v>
      </c>
      <c r="E470" s="154" t="s">
        <v>1</v>
      </c>
      <c r="F470" s="155" t="s">
        <v>380</v>
      </c>
      <c r="H470" s="156">
        <v>0.113</v>
      </c>
      <c r="I470" s="157"/>
      <c r="L470" s="153"/>
      <c r="M470" s="158"/>
      <c r="T470" s="159"/>
      <c r="AT470" s="154" t="s">
        <v>145</v>
      </c>
      <c r="AU470" s="154" t="s">
        <v>83</v>
      </c>
      <c r="AV470" s="13" t="s">
        <v>83</v>
      </c>
      <c r="AW470" s="13" t="s">
        <v>30</v>
      </c>
      <c r="AX470" s="13" t="s">
        <v>73</v>
      </c>
      <c r="AY470" s="154" t="s">
        <v>136</v>
      </c>
    </row>
    <row r="471" spans="2:65" s="13" customFormat="1" ht="11.25">
      <c r="B471" s="153"/>
      <c r="D471" s="147" t="s">
        <v>145</v>
      </c>
      <c r="E471" s="154" t="s">
        <v>1</v>
      </c>
      <c r="F471" s="155" t="s">
        <v>381</v>
      </c>
      <c r="H471" s="156">
        <v>0.20300000000000001</v>
      </c>
      <c r="I471" s="157"/>
      <c r="L471" s="153"/>
      <c r="M471" s="158"/>
      <c r="T471" s="159"/>
      <c r="AT471" s="154" t="s">
        <v>145</v>
      </c>
      <c r="AU471" s="154" t="s">
        <v>83</v>
      </c>
      <c r="AV471" s="13" t="s">
        <v>83</v>
      </c>
      <c r="AW471" s="13" t="s">
        <v>30</v>
      </c>
      <c r="AX471" s="13" t="s">
        <v>73</v>
      </c>
      <c r="AY471" s="154" t="s">
        <v>136</v>
      </c>
    </row>
    <row r="472" spans="2:65" s="13" customFormat="1" ht="11.25">
      <c r="B472" s="153"/>
      <c r="D472" s="147" t="s">
        <v>145</v>
      </c>
      <c r="E472" s="154" t="s">
        <v>1</v>
      </c>
      <c r="F472" s="155" t="s">
        <v>382</v>
      </c>
      <c r="H472" s="156">
        <v>0.98099999999999998</v>
      </c>
      <c r="I472" s="157"/>
      <c r="L472" s="153"/>
      <c r="M472" s="158"/>
      <c r="T472" s="159"/>
      <c r="AT472" s="154" t="s">
        <v>145</v>
      </c>
      <c r="AU472" s="154" t="s">
        <v>83</v>
      </c>
      <c r="AV472" s="13" t="s">
        <v>83</v>
      </c>
      <c r="AW472" s="13" t="s">
        <v>30</v>
      </c>
      <c r="AX472" s="13" t="s">
        <v>73</v>
      </c>
      <c r="AY472" s="154" t="s">
        <v>136</v>
      </c>
    </row>
    <row r="473" spans="2:65" s="13" customFormat="1" ht="11.25">
      <c r="B473" s="153"/>
      <c r="D473" s="147" t="s">
        <v>145</v>
      </c>
      <c r="E473" s="154" t="s">
        <v>1</v>
      </c>
      <c r="F473" s="155" t="s">
        <v>383</v>
      </c>
      <c r="H473" s="156">
        <v>4.4320000000000004</v>
      </c>
      <c r="I473" s="157"/>
      <c r="L473" s="153"/>
      <c r="M473" s="158"/>
      <c r="T473" s="159"/>
      <c r="AT473" s="154" t="s">
        <v>145</v>
      </c>
      <c r="AU473" s="154" t="s">
        <v>83</v>
      </c>
      <c r="AV473" s="13" t="s">
        <v>83</v>
      </c>
      <c r="AW473" s="13" t="s">
        <v>30</v>
      </c>
      <c r="AX473" s="13" t="s">
        <v>73</v>
      </c>
      <c r="AY473" s="154" t="s">
        <v>136</v>
      </c>
    </row>
    <row r="474" spans="2:65" s="14" customFormat="1" ht="11.25">
      <c r="B474" s="160"/>
      <c r="D474" s="147" t="s">
        <v>145</v>
      </c>
      <c r="E474" s="161" t="s">
        <v>1</v>
      </c>
      <c r="F474" s="162" t="s">
        <v>149</v>
      </c>
      <c r="H474" s="163">
        <v>11.657</v>
      </c>
      <c r="I474" s="164"/>
      <c r="L474" s="160"/>
      <c r="M474" s="165"/>
      <c r="T474" s="166"/>
      <c r="AT474" s="161" t="s">
        <v>145</v>
      </c>
      <c r="AU474" s="161" t="s">
        <v>83</v>
      </c>
      <c r="AV474" s="14" t="s">
        <v>143</v>
      </c>
      <c r="AW474" s="14" t="s">
        <v>30</v>
      </c>
      <c r="AX474" s="14" t="s">
        <v>81</v>
      </c>
      <c r="AY474" s="161" t="s">
        <v>136</v>
      </c>
    </row>
    <row r="475" spans="2:65" s="1" customFormat="1" ht="33" customHeight="1">
      <c r="B475" s="32"/>
      <c r="C475" s="133" t="s">
        <v>420</v>
      </c>
      <c r="D475" s="133" t="s">
        <v>138</v>
      </c>
      <c r="E475" s="134" t="s">
        <v>421</v>
      </c>
      <c r="F475" s="135" t="s">
        <v>422</v>
      </c>
      <c r="G475" s="136" t="s">
        <v>160</v>
      </c>
      <c r="H475" s="137">
        <v>24.984999999999999</v>
      </c>
      <c r="I475" s="138"/>
      <c r="J475" s="139">
        <f>ROUND(I475*H475,2)</f>
        <v>0</v>
      </c>
      <c r="K475" s="135" t="s">
        <v>142</v>
      </c>
      <c r="L475" s="32"/>
      <c r="M475" s="140" t="s">
        <v>1</v>
      </c>
      <c r="N475" s="141" t="s">
        <v>38</v>
      </c>
      <c r="P475" s="142">
        <f>O475*H475</f>
        <v>0</v>
      </c>
      <c r="Q475" s="142">
        <v>0</v>
      </c>
      <c r="R475" s="142">
        <f>Q475*H475</f>
        <v>0</v>
      </c>
      <c r="S475" s="142">
        <v>0</v>
      </c>
      <c r="T475" s="143">
        <f>S475*H475</f>
        <v>0</v>
      </c>
      <c r="AR475" s="144" t="s">
        <v>143</v>
      </c>
      <c r="AT475" s="144" t="s">
        <v>138</v>
      </c>
      <c r="AU475" s="144" t="s">
        <v>83</v>
      </c>
      <c r="AY475" s="17" t="s">
        <v>136</v>
      </c>
      <c r="BE475" s="145">
        <f>IF(N475="základní",J475,0)</f>
        <v>0</v>
      </c>
      <c r="BF475" s="145">
        <f>IF(N475="snížená",J475,0)</f>
        <v>0</v>
      </c>
      <c r="BG475" s="145">
        <f>IF(N475="zákl. přenesená",J475,0)</f>
        <v>0</v>
      </c>
      <c r="BH475" s="145">
        <f>IF(N475="sníž. přenesená",J475,0)</f>
        <v>0</v>
      </c>
      <c r="BI475" s="145">
        <f>IF(N475="nulová",J475,0)</f>
        <v>0</v>
      </c>
      <c r="BJ475" s="17" t="s">
        <v>81</v>
      </c>
      <c r="BK475" s="145">
        <f>ROUND(I475*H475,2)</f>
        <v>0</v>
      </c>
      <c r="BL475" s="17" t="s">
        <v>143</v>
      </c>
      <c r="BM475" s="144" t="s">
        <v>423</v>
      </c>
    </row>
    <row r="476" spans="2:65" s="12" customFormat="1" ht="11.25">
      <c r="B476" s="146"/>
      <c r="D476" s="147" t="s">
        <v>145</v>
      </c>
      <c r="E476" s="148" t="s">
        <v>1</v>
      </c>
      <c r="F476" s="149" t="s">
        <v>146</v>
      </c>
      <c r="H476" s="148" t="s">
        <v>1</v>
      </c>
      <c r="I476" s="150"/>
      <c r="L476" s="146"/>
      <c r="M476" s="151"/>
      <c r="T476" s="152"/>
      <c r="AT476" s="148" t="s">
        <v>145</v>
      </c>
      <c r="AU476" s="148" t="s">
        <v>83</v>
      </c>
      <c r="AV476" s="12" t="s">
        <v>81</v>
      </c>
      <c r="AW476" s="12" t="s">
        <v>30</v>
      </c>
      <c r="AX476" s="12" t="s">
        <v>73</v>
      </c>
      <c r="AY476" s="148" t="s">
        <v>136</v>
      </c>
    </row>
    <row r="477" spans="2:65" s="13" customFormat="1" ht="11.25">
      <c r="B477" s="153"/>
      <c r="D477" s="147" t="s">
        <v>145</v>
      </c>
      <c r="E477" s="154" t="s">
        <v>1</v>
      </c>
      <c r="F477" s="155" t="s">
        <v>396</v>
      </c>
      <c r="H477" s="156">
        <v>3.0139999999999998</v>
      </c>
      <c r="I477" s="157"/>
      <c r="L477" s="153"/>
      <c r="M477" s="158"/>
      <c r="T477" s="159"/>
      <c r="AT477" s="154" t="s">
        <v>145</v>
      </c>
      <c r="AU477" s="154" t="s">
        <v>83</v>
      </c>
      <c r="AV477" s="13" t="s">
        <v>83</v>
      </c>
      <c r="AW477" s="13" t="s">
        <v>30</v>
      </c>
      <c r="AX477" s="13" t="s">
        <v>73</v>
      </c>
      <c r="AY477" s="154" t="s">
        <v>136</v>
      </c>
    </row>
    <row r="478" spans="2:65" s="13" customFormat="1" ht="11.25">
      <c r="B478" s="153"/>
      <c r="D478" s="147" t="s">
        <v>145</v>
      </c>
      <c r="E478" s="154" t="s">
        <v>1</v>
      </c>
      <c r="F478" s="155" t="s">
        <v>397</v>
      </c>
      <c r="H478" s="156">
        <v>0.71399999999999997</v>
      </c>
      <c r="I478" s="157"/>
      <c r="L478" s="153"/>
      <c r="M478" s="158"/>
      <c r="T478" s="159"/>
      <c r="AT478" s="154" t="s">
        <v>145</v>
      </c>
      <c r="AU478" s="154" t="s">
        <v>83</v>
      </c>
      <c r="AV478" s="13" t="s">
        <v>83</v>
      </c>
      <c r="AW478" s="13" t="s">
        <v>30</v>
      </c>
      <c r="AX478" s="13" t="s">
        <v>73</v>
      </c>
      <c r="AY478" s="154" t="s">
        <v>136</v>
      </c>
    </row>
    <row r="479" spans="2:65" s="13" customFormat="1" ht="11.25">
      <c r="B479" s="153"/>
      <c r="D479" s="147" t="s">
        <v>145</v>
      </c>
      <c r="E479" s="154" t="s">
        <v>1</v>
      </c>
      <c r="F479" s="155" t="s">
        <v>398</v>
      </c>
      <c r="H479" s="156">
        <v>1.41</v>
      </c>
      <c r="I479" s="157"/>
      <c r="L479" s="153"/>
      <c r="M479" s="158"/>
      <c r="T479" s="159"/>
      <c r="AT479" s="154" t="s">
        <v>145</v>
      </c>
      <c r="AU479" s="154" t="s">
        <v>83</v>
      </c>
      <c r="AV479" s="13" t="s">
        <v>83</v>
      </c>
      <c r="AW479" s="13" t="s">
        <v>30</v>
      </c>
      <c r="AX479" s="13" t="s">
        <v>73</v>
      </c>
      <c r="AY479" s="154" t="s">
        <v>136</v>
      </c>
    </row>
    <row r="480" spans="2:65" s="13" customFormat="1" ht="11.25">
      <c r="B480" s="153"/>
      <c r="D480" s="147" t="s">
        <v>145</v>
      </c>
      <c r="E480" s="154" t="s">
        <v>1</v>
      </c>
      <c r="F480" s="155" t="s">
        <v>399</v>
      </c>
      <c r="H480" s="156">
        <v>0.82099999999999995</v>
      </c>
      <c r="I480" s="157"/>
      <c r="L480" s="153"/>
      <c r="M480" s="158"/>
      <c r="T480" s="159"/>
      <c r="AT480" s="154" t="s">
        <v>145</v>
      </c>
      <c r="AU480" s="154" t="s">
        <v>83</v>
      </c>
      <c r="AV480" s="13" t="s">
        <v>83</v>
      </c>
      <c r="AW480" s="13" t="s">
        <v>30</v>
      </c>
      <c r="AX480" s="13" t="s">
        <v>73</v>
      </c>
      <c r="AY480" s="154" t="s">
        <v>136</v>
      </c>
    </row>
    <row r="481" spans="2:65" s="13" customFormat="1" ht="11.25">
      <c r="B481" s="153"/>
      <c r="D481" s="147" t="s">
        <v>145</v>
      </c>
      <c r="E481" s="154" t="s">
        <v>1</v>
      </c>
      <c r="F481" s="155" t="s">
        <v>400</v>
      </c>
      <c r="H481" s="156">
        <v>2.9809999999999999</v>
      </c>
      <c r="I481" s="157"/>
      <c r="L481" s="153"/>
      <c r="M481" s="158"/>
      <c r="T481" s="159"/>
      <c r="AT481" s="154" t="s">
        <v>145</v>
      </c>
      <c r="AU481" s="154" t="s">
        <v>83</v>
      </c>
      <c r="AV481" s="13" t="s">
        <v>83</v>
      </c>
      <c r="AW481" s="13" t="s">
        <v>30</v>
      </c>
      <c r="AX481" s="13" t="s">
        <v>73</v>
      </c>
      <c r="AY481" s="154" t="s">
        <v>136</v>
      </c>
    </row>
    <row r="482" spans="2:65" s="13" customFormat="1" ht="11.25">
      <c r="B482" s="153"/>
      <c r="D482" s="147" t="s">
        <v>145</v>
      </c>
      <c r="E482" s="154" t="s">
        <v>1</v>
      </c>
      <c r="F482" s="155" t="s">
        <v>401</v>
      </c>
      <c r="H482" s="156">
        <v>1.2689999999999999</v>
      </c>
      <c r="I482" s="157"/>
      <c r="L482" s="153"/>
      <c r="M482" s="158"/>
      <c r="T482" s="159"/>
      <c r="AT482" s="154" t="s">
        <v>145</v>
      </c>
      <c r="AU482" s="154" t="s">
        <v>83</v>
      </c>
      <c r="AV482" s="13" t="s">
        <v>83</v>
      </c>
      <c r="AW482" s="13" t="s">
        <v>30</v>
      </c>
      <c r="AX482" s="13" t="s">
        <v>73</v>
      </c>
      <c r="AY482" s="154" t="s">
        <v>136</v>
      </c>
    </row>
    <row r="483" spans="2:65" s="13" customFormat="1" ht="11.25">
      <c r="B483" s="153"/>
      <c r="D483" s="147" t="s">
        <v>145</v>
      </c>
      <c r="E483" s="154" t="s">
        <v>1</v>
      </c>
      <c r="F483" s="155" t="s">
        <v>402</v>
      </c>
      <c r="H483" s="156">
        <v>0.90600000000000003</v>
      </c>
      <c r="I483" s="157"/>
      <c r="L483" s="153"/>
      <c r="M483" s="158"/>
      <c r="T483" s="159"/>
      <c r="AT483" s="154" t="s">
        <v>145</v>
      </c>
      <c r="AU483" s="154" t="s">
        <v>83</v>
      </c>
      <c r="AV483" s="13" t="s">
        <v>83</v>
      </c>
      <c r="AW483" s="13" t="s">
        <v>30</v>
      </c>
      <c r="AX483" s="13" t="s">
        <v>73</v>
      </c>
      <c r="AY483" s="154" t="s">
        <v>136</v>
      </c>
    </row>
    <row r="484" spans="2:65" s="13" customFormat="1" ht="11.25">
      <c r="B484" s="153"/>
      <c r="D484" s="147" t="s">
        <v>145</v>
      </c>
      <c r="E484" s="154" t="s">
        <v>1</v>
      </c>
      <c r="F484" s="155" t="s">
        <v>403</v>
      </c>
      <c r="H484" s="156">
        <v>0.315</v>
      </c>
      <c r="I484" s="157"/>
      <c r="L484" s="153"/>
      <c r="M484" s="158"/>
      <c r="T484" s="159"/>
      <c r="AT484" s="154" t="s">
        <v>145</v>
      </c>
      <c r="AU484" s="154" t="s">
        <v>83</v>
      </c>
      <c r="AV484" s="13" t="s">
        <v>83</v>
      </c>
      <c r="AW484" s="13" t="s">
        <v>30</v>
      </c>
      <c r="AX484" s="13" t="s">
        <v>73</v>
      </c>
      <c r="AY484" s="154" t="s">
        <v>136</v>
      </c>
    </row>
    <row r="485" spans="2:65" s="13" customFormat="1" ht="11.25">
      <c r="B485" s="153"/>
      <c r="D485" s="147" t="s">
        <v>145</v>
      </c>
      <c r="E485" s="154" t="s">
        <v>1</v>
      </c>
      <c r="F485" s="155" t="s">
        <v>404</v>
      </c>
      <c r="H485" s="156">
        <v>1.034</v>
      </c>
      <c r="I485" s="157"/>
      <c r="L485" s="153"/>
      <c r="M485" s="158"/>
      <c r="T485" s="159"/>
      <c r="AT485" s="154" t="s">
        <v>145</v>
      </c>
      <c r="AU485" s="154" t="s">
        <v>83</v>
      </c>
      <c r="AV485" s="13" t="s">
        <v>83</v>
      </c>
      <c r="AW485" s="13" t="s">
        <v>30</v>
      </c>
      <c r="AX485" s="13" t="s">
        <v>73</v>
      </c>
      <c r="AY485" s="154" t="s">
        <v>136</v>
      </c>
    </row>
    <row r="486" spans="2:65" s="13" customFormat="1" ht="11.25">
      <c r="B486" s="153"/>
      <c r="D486" s="147" t="s">
        <v>145</v>
      </c>
      <c r="E486" s="154" t="s">
        <v>1</v>
      </c>
      <c r="F486" s="155" t="s">
        <v>405</v>
      </c>
      <c r="H486" s="156">
        <v>0.24299999999999999</v>
      </c>
      <c r="I486" s="157"/>
      <c r="L486" s="153"/>
      <c r="M486" s="158"/>
      <c r="T486" s="159"/>
      <c r="AT486" s="154" t="s">
        <v>145</v>
      </c>
      <c r="AU486" s="154" t="s">
        <v>83</v>
      </c>
      <c r="AV486" s="13" t="s">
        <v>83</v>
      </c>
      <c r="AW486" s="13" t="s">
        <v>30</v>
      </c>
      <c r="AX486" s="13" t="s">
        <v>73</v>
      </c>
      <c r="AY486" s="154" t="s">
        <v>136</v>
      </c>
    </row>
    <row r="487" spans="2:65" s="13" customFormat="1" ht="11.25">
      <c r="B487" s="153"/>
      <c r="D487" s="147" t="s">
        <v>145</v>
      </c>
      <c r="E487" s="154" t="s">
        <v>1</v>
      </c>
      <c r="F487" s="155" t="s">
        <v>406</v>
      </c>
      <c r="H487" s="156">
        <v>0.24299999999999999</v>
      </c>
      <c r="I487" s="157"/>
      <c r="L487" s="153"/>
      <c r="M487" s="158"/>
      <c r="T487" s="159"/>
      <c r="AT487" s="154" t="s">
        <v>145</v>
      </c>
      <c r="AU487" s="154" t="s">
        <v>83</v>
      </c>
      <c r="AV487" s="13" t="s">
        <v>83</v>
      </c>
      <c r="AW487" s="13" t="s">
        <v>30</v>
      </c>
      <c r="AX487" s="13" t="s">
        <v>73</v>
      </c>
      <c r="AY487" s="154" t="s">
        <v>136</v>
      </c>
    </row>
    <row r="488" spans="2:65" s="13" customFormat="1" ht="11.25">
      <c r="B488" s="153"/>
      <c r="D488" s="147" t="s">
        <v>145</v>
      </c>
      <c r="E488" s="154" t="s">
        <v>1</v>
      </c>
      <c r="F488" s="155" t="s">
        <v>407</v>
      </c>
      <c r="H488" s="156">
        <v>0.435</v>
      </c>
      <c r="I488" s="157"/>
      <c r="L488" s="153"/>
      <c r="M488" s="158"/>
      <c r="T488" s="159"/>
      <c r="AT488" s="154" t="s">
        <v>145</v>
      </c>
      <c r="AU488" s="154" t="s">
        <v>83</v>
      </c>
      <c r="AV488" s="13" t="s">
        <v>83</v>
      </c>
      <c r="AW488" s="13" t="s">
        <v>30</v>
      </c>
      <c r="AX488" s="13" t="s">
        <v>73</v>
      </c>
      <c r="AY488" s="154" t="s">
        <v>136</v>
      </c>
    </row>
    <row r="489" spans="2:65" s="13" customFormat="1" ht="11.25">
      <c r="B489" s="153"/>
      <c r="D489" s="147" t="s">
        <v>145</v>
      </c>
      <c r="E489" s="154" t="s">
        <v>1</v>
      </c>
      <c r="F489" s="155" t="s">
        <v>408</v>
      </c>
      <c r="H489" s="156">
        <v>2.1019999999999999</v>
      </c>
      <c r="I489" s="157"/>
      <c r="L489" s="153"/>
      <c r="M489" s="158"/>
      <c r="T489" s="159"/>
      <c r="AT489" s="154" t="s">
        <v>145</v>
      </c>
      <c r="AU489" s="154" t="s">
        <v>83</v>
      </c>
      <c r="AV489" s="13" t="s">
        <v>83</v>
      </c>
      <c r="AW489" s="13" t="s">
        <v>30</v>
      </c>
      <c r="AX489" s="13" t="s">
        <v>73</v>
      </c>
      <c r="AY489" s="154" t="s">
        <v>136</v>
      </c>
    </row>
    <row r="490" spans="2:65" s="13" customFormat="1" ht="11.25">
      <c r="B490" s="153"/>
      <c r="D490" s="147" t="s">
        <v>145</v>
      </c>
      <c r="E490" s="154" t="s">
        <v>1</v>
      </c>
      <c r="F490" s="155" t="s">
        <v>409</v>
      </c>
      <c r="H490" s="156">
        <v>9.4979999999999993</v>
      </c>
      <c r="I490" s="157"/>
      <c r="L490" s="153"/>
      <c r="M490" s="158"/>
      <c r="T490" s="159"/>
      <c r="AT490" s="154" t="s">
        <v>145</v>
      </c>
      <c r="AU490" s="154" t="s">
        <v>83</v>
      </c>
      <c r="AV490" s="13" t="s">
        <v>83</v>
      </c>
      <c r="AW490" s="13" t="s">
        <v>30</v>
      </c>
      <c r="AX490" s="13" t="s">
        <v>73</v>
      </c>
      <c r="AY490" s="154" t="s">
        <v>136</v>
      </c>
    </row>
    <row r="491" spans="2:65" s="14" customFormat="1" ht="11.25">
      <c r="B491" s="160"/>
      <c r="D491" s="147" t="s">
        <v>145</v>
      </c>
      <c r="E491" s="161" t="s">
        <v>1</v>
      </c>
      <c r="F491" s="162" t="s">
        <v>149</v>
      </c>
      <c r="H491" s="163">
        <v>24.984999999999999</v>
      </c>
      <c r="I491" s="164"/>
      <c r="L491" s="160"/>
      <c r="M491" s="165"/>
      <c r="T491" s="166"/>
      <c r="AT491" s="161" t="s">
        <v>145</v>
      </c>
      <c r="AU491" s="161" t="s">
        <v>83</v>
      </c>
      <c r="AV491" s="14" t="s">
        <v>143</v>
      </c>
      <c r="AW491" s="14" t="s">
        <v>30</v>
      </c>
      <c r="AX491" s="14" t="s">
        <v>81</v>
      </c>
      <c r="AY491" s="161" t="s">
        <v>136</v>
      </c>
    </row>
    <row r="492" spans="2:65" s="1" customFormat="1" ht="16.5" customHeight="1">
      <c r="B492" s="32"/>
      <c r="C492" s="133" t="s">
        <v>424</v>
      </c>
      <c r="D492" s="133" t="s">
        <v>138</v>
      </c>
      <c r="E492" s="134" t="s">
        <v>425</v>
      </c>
      <c r="F492" s="135" t="s">
        <v>426</v>
      </c>
      <c r="G492" s="136" t="s">
        <v>191</v>
      </c>
      <c r="H492" s="137">
        <v>2.4769999999999999</v>
      </c>
      <c r="I492" s="138"/>
      <c r="J492" s="139">
        <f>ROUND(I492*H492,2)</f>
        <v>0</v>
      </c>
      <c r="K492" s="135" t="s">
        <v>142</v>
      </c>
      <c r="L492" s="32"/>
      <c r="M492" s="140" t="s">
        <v>1</v>
      </c>
      <c r="N492" s="141" t="s">
        <v>38</v>
      </c>
      <c r="P492" s="142">
        <f>O492*H492</f>
        <v>0</v>
      </c>
      <c r="Q492" s="142">
        <v>1.0627727796999999</v>
      </c>
      <c r="R492" s="142">
        <f>Q492*H492</f>
        <v>2.6324881753168996</v>
      </c>
      <c r="S492" s="142">
        <v>0</v>
      </c>
      <c r="T492" s="143">
        <f>S492*H492</f>
        <v>0</v>
      </c>
      <c r="AR492" s="144" t="s">
        <v>143</v>
      </c>
      <c r="AT492" s="144" t="s">
        <v>138</v>
      </c>
      <c r="AU492" s="144" t="s">
        <v>83</v>
      </c>
      <c r="AY492" s="17" t="s">
        <v>136</v>
      </c>
      <c r="BE492" s="145">
        <f>IF(N492="základní",J492,0)</f>
        <v>0</v>
      </c>
      <c r="BF492" s="145">
        <f>IF(N492="snížená",J492,0)</f>
        <v>0</v>
      </c>
      <c r="BG492" s="145">
        <f>IF(N492="zákl. přenesená",J492,0)</f>
        <v>0</v>
      </c>
      <c r="BH492" s="145">
        <f>IF(N492="sníž. přenesená",J492,0)</f>
        <v>0</v>
      </c>
      <c r="BI492" s="145">
        <f>IF(N492="nulová",J492,0)</f>
        <v>0</v>
      </c>
      <c r="BJ492" s="17" t="s">
        <v>81</v>
      </c>
      <c r="BK492" s="145">
        <f>ROUND(I492*H492,2)</f>
        <v>0</v>
      </c>
      <c r="BL492" s="17" t="s">
        <v>143</v>
      </c>
      <c r="BM492" s="144" t="s">
        <v>427</v>
      </c>
    </row>
    <row r="493" spans="2:65" s="12" customFormat="1" ht="11.25">
      <c r="B493" s="146"/>
      <c r="D493" s="147" t="s">
        <v>145</v>
      </c>
      <c r="E493" s="148" t="s">
        <v>1</v>
      </c>
      <c r="F493" s="149" t="s">
        <v>146</v>
      </c>
      <c r="H493" s="148" t="s">
        <v>1</v>
      </c>
      <c r="I493" s="150"/>
      <c r="L493" s="146"/>
      <c r="M493" s="151"/>
      <c r="T493" s="152"/>
      <c r="AT493" s="148" t="s">
        <v>145</v>
      </c>
      <c r="AU493" s="148" t="s">
        <v>83</v>
      </c>
      <c r="AV493" s="12" t="s">
        <v>81</v>
      </c>
      <c r="AW493" s="12" t="s">
        <v>30</v>
      </c>
      <c r="AX493" s="12" t="s">
        <v>73</v>
      </c>
      <c r="AY493" s="148" t="s">
        <v>136</v>
      </c>
    </row>
    <row r="494" spans="2:65" s="13" customFormat="1" ht="11.25">
      <c r="B494" s="153"/>
      <c r="D494" s="147" t="s">
        <v>145</v>
      </c>
      <c r="E494" s="154" t="s">
        <v>1</v>
      </c>
      <c r="F494" s="155" t="s">
        <v>428</v>
      </c>
      <c r="H494" s="156">
        <v>20.09</v>
      </c>
      <c r="I494" s="157"/>
      <c r="L494" s="153"/>
      <c r="M494" s="158"/>
      <c r="T494" s="159"/>
      <c r="AT494" s="154" t="s">
        <v>145</v>
      </c>
      <c r="AU494" s="154" t="s">
        <v>83</v>
      </c>
      <c r="AV494" s="13" t="s">
        <v>83</v>
      </c>
      <c r="AW494" s="13" t="s">
        <v>30</v>
      </c>
      <c r="AX494" s="13" t="s">
        <v>73</v>
      </c>
      <c r="AY494" s="154" t="s">
        <v>136</v>
      </c>
    </row>
    <row r="495" spans="2:65" s="13" customFormat="1" ht="11.25">
      <c r="B495" s="153"/>
      <c r="D495" s="147" t="s">
        <v>145</v>
      </c>
      <c r="E495" s="154" t="s">
        <v>1</v>
      </c>
      <c r="F495" s="155" t="s">
        <v>429</v>
      </c>
      <c r="H495" s="156">
        <v>4.76</v>
      </c>
      <c r="I495" s="157"/>
      <c r="L495" s="153"/>
      <c r="M495" s="158"/>
      <c r="T495" s="159"/>
      <c r="AT495" s="154" t="s">
        <v>145</v>
      </c>
      <c r="AU495" s="154" t="s">
        <v>83</v>
      </c>
      <c r="AV495" s="13" t="s">
        <v>83</v>
      </c>
      <c r="AW495" s="13" t="s">
        <v>30</v>
      </c>
      <c r="AX495" s="13" t="s">
        <v>73</v>
      </c>
      <c r="AY495" s="154" t="s">
        <v>136</v>
      </c>
    </row>
    <row r="496" spans="2:65" s="13" customFormat="1" ht="11.25">
      <c r="B496" s="153"/>
      <c r="D496" s="147" t="s">
        <v>145</v>
      </c>
      <c r="E496" s="154" t="s">
        <v>1</v>
      </c>
      <c r="F496" s="155" t="s">
        <v>430</v>
      </c>
      <c r="H496" s="156">
        <v>9.4</v>
      </c>
      <c r="I496" s="157"/>
      <c r="L496" s="153"/>
      <c r="M496" s="158"/>
      <c r="T496" s="159"/>
      <c r="AT496" s="154" t="s">
        <v>145</v>
      </c>
      <c r="AU496" s="154" t="s">
        <v>83</v>
      </c>
      <c r="AV496" s="13" t="s">
        <v>83</v>
      </c>
      <c r="AW496" s="13" t="s">
        <v>30</v>
      </c>
      <c r="AX496" s="13" t="s">
        <v>73</v>
      </c>
      <c r="AY496" s="154" t="s">
        <v>136</v>
      </c>
    </row>
    <row r="497" spans="2:63" s="13" customFormat="1" ht="11.25">
      <c r="B497" s="153"/>
      <c r="D497" s="147" t="s">
        <v>145</v>
      </c>
      <c r="E497" s="154" t="s">
        <v>1</v>
      </c>
      <c r="F497" s="155" t="s">
        <v>431</v>
      </c>
      <c r="H497" s="156">
        <v>5.47</v>
      </c>
      <c r="I497" s="157"/>
      <c r="L497" s="153"/>
      <c r="M497" s="158"/>
      <c r="T497" s="159"/>
      <c r="AT497" s="154" t="s">
        <v>145</v>
      </c>
      <c r="AU497" s="154" t="s">
        <v>83</v>
      </c>
      <c r="AV497" s="13" t="s">
        <v>83</v>
      </c>
      <c r="AW497" s="13" t="s">
        <v>30</v>
      </c>
      <c r="AX497" s="13" t="s">
        <v>73</v>
      </c>
      <c r="AY497" s="154" t="s">
        <v>136</v>
      </c>
    </row>
    <row r="498" spans="2:63" s="13" customFormat="1" ht="11.25">
      <c r="B498" s="153"/>
      <c r="D498" s="147" t="s">
        <v>145</v>
      </c>
      <c r="E498" s="154" t="s">
        <v>1</v>
      </c>
      <c r="F498" s="155" t="s">
        <v>432</v>
      </c>
      <c r="H498" s="156">
        <v>19.87</v>
      </c>
      <c r="I498" s="157"/>
      <c r="L498" s="153"/>
      <c r="M498" s="158"/>
      <c r="T498" s="159"/>
      <c r="AT498" s="154" t="s">
        <v>145</v>
      </c>
      <c r="AU498" s="154" t="s">
        <v>83</v>
      </c>
      <c r="AV498" s="13" t="s">
        <v>83</v>
      </c>
      <c r="AW498" s="13" t="s">
        <v>30</v>
      </c>
      <c r="AX498" s="13" t="s">
        <v>73</v>
      </c>
      <c r="AY498" s="154" t="s">
        <v>136</v>
      </c>
    </row>
    <row r="499" spans="2:63" s="13" customFormat="1" ht="11.25">
      <c r="B499" s="153"/>
      <c r="D499" s="147" t="s">
        <v>145</v>
      </c>
      <c r="E499" s="154" t="s">
        <v>1</v>
      </c>
      <c r="F499" s="155" t="s">
        <v>433</v>
      </c>
      <c r="H499" s="156">
        <v>8.4600000000000009</v>
      </c>
      <c r="I499" s="157"/>
      <c r="L499" s="153"/>
      <c r="M499" s="158"/>
      <c r="T499" s="159"/>
      <c r="AT499" s="154" t="s">
        <v>145</v>
      </c>
      <c r="AU499" s="154" t="s">
        <v>83</v>
      </c>
      <c r="AV499" s="13" t="s">
        <v>83</v>
      </c>
      <c r="AW499" s="13" t="s">
        <v>30</v>
      </c>
      <c r="AX499" s="13" t="s">
        <v>73</v>
      </c>
      <c r="AY499" s="154" t="s">
        <v>136</v>
      </c>
    </row>
    <row r="500" spans="2:63" s="13" customFormat="1" ht="11.25">
      <c r="B500" s="153"/>
      <c r="D500" s="147" t="s">
        <v>145</v>
      </c>
      <c r="E500" s="154" t="s">
        <v>1</v>
      </c>
      <c r="F500" s="155" t="s">
        <v>434</v>
      </c>
      <c r="H500" s="156">
        <v>6.04</v>
      </c>
      <c r="I500" s="157"/>
      <c r="L500" s="153"/>
      <c r="M500" s="158"/>
      <c r="T500" s="159"/>
      <c r="AT500" s="154" t="s">
        <v>145</v>
      </c>
      <c r="AU500" s="154" t="s">
        <v>83</v>
      </c>
      <c r="AV500" s="13" t="s">
        <v>83</v>
      </c>
      <c r="AW500" s="13" t="s">
        <v>30</v>
      </c>
      <c r="AX500" s="13" t="s">
        <v>73</v>
      </c>
      <c r="AY500" s="154" t="s">
        <v>136</v>
      </c>
    </row>
    <row r="501" spans="2:63" s="13" customFormat="1" ht="11.25">
      <c r="B501" s="153"/>
      <c r="D501" s="147" t="s">
        <v>145</v>
      </c>
      <c r="E501" s="154" t="s">
        <v>1</v>
      </c>
      <c r="F501" s="155" t="s">
        <v>435</v>
      </c>
      <c r="H501" s="156">
        <v>2.1</v>
      </c>
      <c r="I501" s="157"/>
      <c r="L501" s="153"/>
      <c r="M501" s="158"/>
      <c r="T501" s="159"/>
      <c r="AT501" s="154" t="s">
        <v>145</v>
      </c>
      <c r="AU501" s="154" t="s">
        <v>83</v>
      </c>
      <c r="AV501" s="13" t="s">
        <v>83</v>
      </c>
      <c r="AW501" s="13" t="s">
        <v>30</v>
      </c>
      <c r="AX501" s="13" t="s">
        <v>73</v>
      </c>
      <c r="AY501" s="154" t="s">
        <v>136</v>
      </c>
    </row>
    <row r="502" spans="2:63" s="13" customFormat="1" ht="11.25">
      <c r="B502" s="153"/>
      <c r="D502" s="147" t="s">
        <v>145</v>
      </c>
      <c r="E502" s="154" t="s">
        <v>1</v>
      </c>
      <c r="F502" s="155" t="s">
        <v>436</v>
      </c>
      <c r="H502" s="156">
        <v>6.89</v>
      </c>
      <c r="I502" s="157"/>
      <c r="L502" s="153"/>
      <c r="M502" s="158"/>
      <c r="T502" s="159"/>
      <c r="AT502" s="154" t="s">
        <v>145</v>
      </c>
      <c r="AU502" s="154" t="s">
        <v>83</v>
      </c>
      <c r="AV502" s="13" t="s">
        <v>83</v>
      </c>
      <c r="AW502" s="13" t="s">
        <v>30</v>
      </c>
      <c r="AX502" s="13" t="s">
        <v>73</v>
      </c>
      <c r="AY502" s="154" t="s">
        <v>136</v>
      </c>
    </row>
    <row r="503" spans="2:63" s="13" customFormat="1" ht="11.25">
      <c r="B503" s="153"/>
      <c r="D503" s="147" t="s">
        <v>145</v>
      </c>
      <c r="E503" s="154" t="s">
        <v>1</v>
      </c>
      <c r="F503" s="155" t="s">
        <v>437</v>
      </c>
      <c r="H503" s="156">
        <v>1.62</v>
      </c>
      <c r="I503" s="157"/>
      <c r="L503" s="153"/>
      <c r="M503" s="158"/>
      <c r="T503" s="159"/>
      <c r="AT503" s="154" t="s">
        <v>145</v>
      </c>
      <c r="AU503" s="154" t="s">
        <v>83</v>
      </c>
      <c r="AV503" s="13" t="s">
        <v>83</v>
      </c>
      <c r="AW503" s="13" t="s">
        <v>30</v>
      </c>
      <c r="AX503" s="13" t="s">
        <v>73</v>
      </c>
      <c r="AY503" s="154" t="s">
        <v>136</v>
      </c>
    </row>
    <row r="504" spans="2:63" s="13" customFormat="1" ht="11.25">
      <c r="B504" s="153"/>
      <c r="D504" s="147" t="s">
        <v>145</v>
      </c>
      <c r="E504" s="154" t="s">
        <v>1</v>
      </c>
      <c r="F504" s="155" t="s">
        <v>438</v>
      </c>
      <c r="H504" s="156">
        <v>1.62</v>
      </c>
      <c r="I504" s="157"/>
      <c r="L504" s="153"/>
      <c r="M504" s="158"/>
      <c r="T504" s="159"/>
      <c r="AT504" s="154" t="s">
        <v>145</v>
      </c>
      <c r="AU504" s="154" t="s">
        <v>83</v>
      </c>
      <c r="AV504" s="13" t="s">
        <v>83</v>
      </c>
      <c r="AW504" s="13" t="s">
        <v>30</v>
      </c>
      <c r="AX504" s="13" t="s">
        <v>73</v>
      </c>
      <c r="AY504" s="154" t="s">
        <v>136</v>
      </c>
    </row>
    <row r="505" spans="2:63" s="13" customFormat="1" ht="11.25">
      <c r="B505" s="153"/>
      <c r="D505" s="147" t="s">
        <v>145</v>
      </c>
      <c r="E505" s="154" t="s">
        <v>1</v>
      </c>
      <c r="F505" s="155" t="s">
        <v>439</v>
      </c>
      <c r="H505" s="156">
        <v>2.9</v>
      </c>
      <c r="I505" s="157"/>
      <c r="L505" s="153"/>
      <c r="M505" s="158"/>
      <c r="T505" s="159"/>
      <c r="AT505" s="154" t="s">
        <v>145</v>
      </c>
      <c r="AU505" s="154" t="s">
        <v>83</v>
      </c>
      <c r="AV505" s="13" t="s">
        <v>83</v>
      </c>
      <c r="AW505" s="13" t="s">
        <v>30</v>
      </c>
      <c r="AX505" s="13" t="s">
        <v>73</v>
      </c>
      <c r="AY505" s="154" t="s">
        <v>136</v>
      </c>
    </row>
    <row r="506" spans="2:63" s="13" customFormat="1" ht="11.25">
      <c r="B506" s="153"/>
      <c r="D506" s="147" t="s">
        <v>145</v>
      </c>
      <c r="E506" s="154" t="s">
        <v>1</v>
      </c>
      <c r="F506" s="155" t="s">
        <v>440</v>
      </c>
      <c r="H506" s="156">
        <v>14.01</v>
      </c>
      <c r="I506" s="157"/>
      <c r="L506" s="153"/>
      <c r="M506" s="158"/>
      <c r="T506" s="159"/>
      <c r="AT506" s="154" t="s">
        <v>145</v>
      </c>
      <c r="AU506" s="154" t="s">
        <v>83</v>
      </c>
      <c r="AV506" s="13" t="s">
        <v>83</v>
      </c>
      <c r="AW506" s="13" t="s">
        <v>30</v>
      </c>
      <c r="AX506" s="13" t="s">
        <v>73</v>
      </c>
      <c r="AY506" s="154" t="s">
        <v>136</v>
      </c>
    </row>
    <row r="507" spans="2:63" s="13" customFormat="1" ht="11.25">
      <c r="B507" s="153"/>
      <c r="D507" s="147" t="s">
        <v>145</v>
      </c>
      <c r="E507" s="154" t="s">
        <v>1</v>
      </c>
      <c r="F507" s="155" t="s">
        <v>441</v>
      </c>
      <c r="H507" s="156">
        <v>63.32</v>
      </c>
      <c r="I507" s="157"/>
      <c r="L507" s="153"/>
      <c r="M507" s="158"/>
      <c r="T507" s="159"/>
      <c r="AT507" s="154" t="s">
        <v>145</v>
      </c>
      <c r="AU507" s="154" t="s">
        <v>83</v>
      </c>
      <c r="AV507" s="13" t="s">
        <v>83</v>
      </c>
      <c r="AW507" s="13" t="s">
        <v>30</v>
      </c>
      <c r="AX507" s="13" t="s">
        <v>73</v>
      </c>
      <c r="AY507" s="154" t="s">
        <v>136</v>
      </c>
    </row>
    <row r="508" spans="2:63" s="14" customFormat="1" ht="11.25">
      <c r="B508" s="160"/>
      <c r="D508" s="147" t="s">
        <v>145</v>
      </c>
      <c r="E508" s="161" t="s">
        <v>1</v>
      </c>
      <c r="F508" s="162" t="s">
        <v>149</v>
      </c>
      <c r="H508" s="163">
        <v>166.55</v>
      </c>
      <c r="I508" s="164"/>
      <c r="L508" s="160"/>
      <c r="M508" s="165"/>
      <c r="T508" s="166"/>
      <c r="AT508" s="161" t="s">
        <v>145</v>
      </c>
      <c r="AU508" s="161" t="s">
        <v>83</v>
      </c>
      <c r="AV508" s="14" t="s">
        <v>143</v>
      </c>
      <c r="AW508" s="14" t="s">
        <v>30</v>
      </c>
      <c r="AX508" s="14" t="s">
        <v>73</v>
      </c>
      <c r="AY508" s="161" t="s">
        <v>136</v>
      </c>
    </row>
    <row r="509" spans="2:63" s="13" customFormat="1" ht="11.25">
      <c r="B509" s="153"/>
      <c r="D509" s="147" t="s">
        <v>145</v>
      </c>
      <c r="E509" s="154" t="s">
        <v>1</v>
      </c>
      <c r="F509" s="155" t="s">
        <v>442</v>
      </c>
      <c r="H509" s="156">
        <v>1.0089999999999999</v>
      </c>
      <c r="I509" s="157"/>
      <c r="L509" s="153"/>
      <c r="M509" s="158"/>
      <c r="T509" s="159"/>
      <c r="AT509" s="154" t="s">
        <v>145</v>
      </c>
      <c r="AU509" s="154" t="s">
        <v>83</v>
      </c>
      <c r="AV509" s="13" t="s">
        <v>83</v>
      </c>
      <c r="AW509" s="13" t="s">
        <v>30</v>
      </c>
      <c r="AX509" s="13" t="s">
        <v>73</v>
      </c>
      <c r="AY509" s="154" t="s">
        <v>136</v>
      </c>
    </row>
    <row r="510" spans="2:63" s="13" customFormat="1" ht="11.25">
      <c r="B510" s="153"/>
      <c r="D510" s="147" t="s">
        <v>145</v>
      </c>
      <c r="E510" s="154" t="s">
        <v>1</v>
      </c>
      <c r="F510" s="155" t="s">
        <v>443</v>
      </c>
      <c r="H510" s="156">
        <v>1.468</v>
      </c>
      <c r="I510" s="157"/>
      <c r="L510" s="153"/>
      <c r="M510" s="158"/>
      <c r="T510" s="159"/>
      <c r="AT510" s="154" t="s">
        <v>145</v>
      </c>
      <c r="AU510" s="154" t="s">
        <v>83</v>
      </c>
      <c r="AV510" s="13" t="s">
        <v>83</v>
      </c>
      <c r="AW510" s="13" t="s">
        <v>30</v>
      </c>
      <c r="AX510" s="13" t="s">
        <v>73</v>
      </c>
      <c r="AY510" s="154" t="s">
        <v>136</v>
      </c>
    </row>
    <row r="511" spans="2:63" s="14" customFormat="1" ht="11.25">
      <c r="B511" s="160"/>
      <c r="D511" s="147" t="s">
        <v>145</v>
      </c>
      <c r="E511" s="161" t="s">
        <v>1</v>
      </c>
      <c r="F511" s="162" t="s">
        <v>149</v>
      </c>
      <c r="H511" s="163">
        <v>2.4769999999999999</v>
      </c>
      <c r="I511" s="164"/>
      <c r="L511" s="160"/>
      <c r="M511" s="165"/>
      <c r="T511" s="166"/>
      <c r="AT511" s="161" t="s">
        <v>145</v>
      </c>
      <c r="AU511" s="161" t="s">
        <v>83</v>
      </c>
      <c r="AV511" s="14" t="s">
        <v>143</v>
      </c>
      <c r="AW511" s="14" t="s">
        <v>30</v>
      </c>
      <c r="AX511" s="14" t="s">
        <v>81</v>
      </c>
      <c r="AY511" s="161" t="s">
        <v>136</v>
      </c>
    </row>
    <row r="512" spans="2:63" s="11" customFormat="1" ht="22.9" customHeight="1">
      <c r="B512" s="121"/>
      <c r="D512" s="122" t="s">
        <v>72</v>
      </c>
      <c r="E512" s="131" t="s">
        <v>184</v>
      </c>
      <c r="F512" s="131" t="s">
        <v>444</v>
      </c>
      <c r="I512" s="124"/>
      <c r="J512" s="132">
        <f>BK512</f>
        <v>0</v>
      </c>
      <c r="L512" s="121"/>
      <c r="M512" s="126"/>
      <c r="P512" s="127">
        <f>SUM(P513:P644)</f>
        <v>0</v>
      </c>
      <c r="R512" s="127">
        <f>SUM(R513:R644)</f>
        <v>1.3753437804000002</v>
      </c>
      <c r="T512" s="128">
        <f>SUM(T513:T644)</f>
        <v>61.319050000000004</v>
      </c>
      <c r="AR512" s="122" t="s">
        <v>81</v>
      </c>
      <c r="AT512" s="129" t="s">
        <v>72</v>
      </c>
      <c r="AU512" s="129" t="s">
        <v>81</v>
      </c>
      <c r="AY512" s="122" t="s">
        <v>136</v>
      </c>
      <c r="BK512" s="130">
        <f>SUM(BK513:BK644)</f>
        <v>0</v>
      </c>
    </row>
    <row r="513" spans="2:65" s="1" customFormat="1" ht="24.2" customHeight="1">
      <c r="B513" s="32"/>
      <c r="C513" s="133" t="s">
        <v>445</v>
      </c>
      <c r="D513" s="133" t="s">
        <v>138</v>
      </c>
      <c r="E513" s="134" t="s">
        <v>446</v>
      </c>
      <c r="F513" s="135" t="s">
        <v>447</v>
      </c>
      <c r="G513" s="136" t="s">
        <v>141</v>
      </c>
      <c r="H513" s="137">
        <v>170.16</v>
      </c>
      <c r="I513" s="138"/>
      <c r="J513" s="139">
        <f>ROUND(I513*H513,2)</f>
        <v>0</v>
      </c>
      <c r="K513" s="135" t="s">
        <v>142</v>
      </c>
      <c r="L513" s="32"/>
      <c r="M513" s="140" t="s">
        <v>1</v>
      </c>
      <c r="N513" s="141" t="s">
        <v>38</v>
      </c>
      <c r="P513" s="142">
        <f>O513*H513</f>
        <v>0</v>
      </c>
      <c r="Q513" s="142">
        <v>3.4999999999999997E-5</v>
      </c>
      <c r="R513" s="142">
        <f>Q513*H513</f>
        <v>5.9555999999999993E-3</v>
      </c>
      <c r="S513" s="142">
        <v>0</v>
      </c>
      <c r="T513" s="143">
        <f>S513*H513</f>
        <v>0</v>
      </c>
      <c r="AR513" s="144" t="s">
        <v>143</v>
      </c>
      <c r="AT513" s="144" t="s">
        <v>138</v>
      </c>
      <c r="AU513" s="144" t="s">
        <v>83</v>
      </c>
      <c r="AY513" s="17" t="s">
        <v>136</v>
      </c>
      <c r="BE513" s="145">
        <f>IF(N513="základní",J513,0)</f>
        <v>0</v>
      </c>
      <c r="BF513" s="145">
        <f>IF(N513="snížená",J513,0)</f>
        <v>0</v>
      </c>
      <c r="BG513" s="145">
        <f>IF(N513="zákl. přenesená",J513,0)</f>
        <v>0</v>
      </c>
      <c r="BH513" s="145">
        <f>IF(N513="sníž. přenesená",J513,0)</f>
        <v>0</v>
      </c>
      <c r="BI513" s="145">
        <f>IF(N513="nulová",J513,0)</f>
        <v>0</v>
      </c>
      <c r="BJ513" s="17" t="s">
        <v>81</v>
      </c>
      <c r="BK513" s="145">
        <f>ROUND(I513*H513,2)</f>
        <v>0</v>
      </c>
      <c r="BL513" s="17" t="s">
        <v>143</v>
      </c>
      <c r="BM513" s="144" t="s">
        <v>448</v>
      </c>
    </row>
    <row r="514" spans="2:65" s="12" customFormat="1" ht="11.25">
      <c r="B514" s="146"/>
      <c r="D514" s="147" t="s">
        <v>145</v>
      </c>
      <c r="E514" s="148" t="s">
        <v>1</v>
      </c>
      <c r="F514" s="149" t="s">
        <v>168</v>
      </c>
      <c r="H514" s="148" t="s">
        <v>1</v>
      </c>
      <c r="I514" s="150"/>
      <c r="L514" s="146"/>
      <c r="M514" s="151"/>
      <c r="T514" s="152"/>
      <c r="AT514" s="148" t="s">
        <v>145</v>
      </c>
      <c r="AU514" s="148" t="s">
        <v>83</v>
      </c>
      <c r="AV514" s="12" t="s">
        <v>81</v>
      </c>
      <c r="AW514" s="12" t="s">
        <v>30</v>
      </c>
      <c r="AX514" s="12" t="s">
        <v>73</v>
      </c>
      <c r="AY514" s="148" t="s">
        <v>136</v>
      </c>
    </row>
    <row r="515" spans="2:65" s="13" customFormat="1" ht="11.25">
      <c r="B515" s="153"/>
      <c r="D515" s="147" t="s">
        <v>145</v>
      </c>
      <c r="E515" s="154" t="s">
        <v>1</v>
      </c>
      <c r="F515" s="155" t="s">
        <v>428</v>
      </c>
      <c r="H515" s="156">
        <v>20.09</v>
      </c>
      <c r="I515" s="157"/>
      <c r="L515" s="153"/>
      <c r="M515" s="158"/>
      <c r="T515" s="159"/>
      <c r="AT515" s="154" t="s">
        <v>145</v>
      </c>
      <c r="AU515" s="154" t="s">
        <v>83</v>
      </c>
      <c r="AV515" s="13" t="s">
        <v>83</v>
      </c>
      <c r="AW515" s="13" t="s">
        <v>30</v>
      </c>
      <c r="AX515" s="13" t="s">
        <v>73</v>
      </c>
      <c r="AY515" s="154" t="s">
        <v>136</v>
      </c>
    </row>
    <row r="516" spans="2:65" s="13" customFormat="1" ht="11.25">
      <c r="B516" s="153"/>
      <c r="D516" s="147" t="s">
        <v>145</v>
      </c>
      <c r="E516" s="154" t="s">
        <v>1</v>
      </c>
      <c r="F516" s="155" t="s">
        <v>429</v>
      </c>
      <c r="H516" s="156">
        <v>4.76</v>
      </c>
      <c r="I516" s="157"/>
      <c r="L516" s="153"/>
      <c r="M516" s="158"/>
      <c r="T516" s="159"/>
      <c r="AT516" s="154" t="s">
        <v>145</v>
      </c>
      <c r="AU516" s="154" t="s">
        <v>83</v>
      </c>
      <c r="AV516" s="13" t="s">
        <v>83</v>
      </c>
      <c r="AW516" s="13" t="s">
        <v>30</v>
      </c>
      <c r="AX516" s="13" t="s">
        <v>73</v>
      </c>
      <c r="AY516" s="154" t="s">
        <v>136</v>
      </c>
    </row>
    <row r="517" spans="2:65" s="13" customFormat="1" ht="11.25">
      <c r="B517" s="153"/>
      <c r="D517" s="147" t="s">
        <v>145</v>
      </c>
      <c r="E517" s="154" t="s">
        <v>1</v>
      </c>
      <c r="F517" s="155" t="s">
        <v>430</v>
      </c>
      <c r="H517" s="156">
        <v>9.4</v>
      </c>
      <c r="I517" s="157"/>
      <c r="L517" s="153"/>
      <c r="M517" s="158"/>
      <c r="T517" s="159"/>
      <c r="AT517" s="154" t="s">
        <v>145</v>
      </c>
      <c r="AU517" s="154" t="s">
        <v>83</v>
      </c>
      <c r="AV517" s="13" t="s">
        <v>83</v>
      </c>
      <c r="AW517" s="13" t="s">
        <v>30</v>
      </c>
      <c r="AX517" s="13" t="s">
        <v>73</v>
      </c>
      <c r="AY517" s="154" t="s">
        <v>136</v>
      </c>
    </row>
    <row r="518" spans="2:65" s="13" customFormat="1" ht="11.25">
      <c r="B518" s="153"/>
      <c r="D518" s="147" t="s">
        <v>145</v>
      </c>
      <c r="E518" s="154" t="s">
        <v>1</v>
      </c>
      <c r="F518" s="155" t="s">
        <v>431</v>
      </c>
      <c r="H518" s="156">
        <v>5.47</v>
      </c>
      <c r="I518" s="157"/>
      <c r="L518" s="153"/>
      <c r="M518" s="158"/>
      <c r="T518" s="159"/>
      <c r="AT518" s="154" t="s">
        <v>145</v>
      </c>
      <c r="AU518" s="154" t="s">
        <v>83</v>
      </c>
      <c r="AV518" s="13" t="s">
        <v>83</v>
      </c>
      <c r="AW518" s="13" t="s">
        <v>30</v>
      </c>
      <c r="AX518" s="13" t="s">
        <v>73</v>
      </c>
      <c r="AY518" s="154" t="s">
        <v>136</v>
      </c>
    </row>
    <row r="519" spans="2:65" s="13" customFormat="1" ht="11.25">
      <c r="B519" s="153"/>
      <c r="D519" s="147" t="s">
        <v>145</v>
      </c>
      <c r="E519" s="154" t="s">
        <v>1</v>
      </c>
      <c r="F519" s="155" t="s">
        <v>432</v>
      </c>
      <c r="H519" s="156">
        <v>19.87</v>
      </c>
      <c r="I519" s="157"/>
      <c r="L519" s="153"/>
      <c r="M519" s="158"/>
      <c r="T519" s="159"/>
      <c r="AT519" s="154" t="s">
        <v>145</v>
      </c>
      <c r="AU519" s="154" t="s">
        <v>83</v>
      </c>
      <c r="AV519" s="13" t="s">
        <v>83</v>
      </c>
      <c r="AW519" s="13" t="s">
        <v>30</v>
      </c>
      <c r="AX519" s="13" t="s">
        <v>73</v>
      </c>
      <c r="AY519" s="154" t="s">
        <v>136</v>
      </c>
    </row>
    <row r="520" spans="2:65" s="13" customFormat="1" ht="11.25">
      <c r="B520" s="153"/>
      <c r="D520" s="147" t="s">
        <v>145</v>
      </c>
      <c r="E520" s="154" t="s">
        <v>1</v>
      </c>
      <c r="F520" s="155" t="s">
        <v>449</v>
      </c>
      <c r="H520" s="156">
        <v>4.1100000000000003</v>
      </c>
      <c r="I520" s="157"/>
      <c r="L520" s="153"/>
      <c r="M520" s="158"/>
      <c r="T520" s="159"/>
      <c r="AT520" s="154" t="s">
        <v>145</v>
      </c>
      <c r="AU520" s="154" t="s">
        <v>83</v>
      </c>
      <c r="AV520" s="13" t="s">
        <v>83</v>
      </c>
      <c r="AW520" s="13" t="s">
        <v>30</v>
      </c>
      <c r="AX520" s="13" t="s">
        <v>73</v>
      </c>
      <c r="AY520" s="154" t="s">
        <v>136</v>
      </c>
    </row>
    <row r="521" spans="2:65" s="13" customFormat="1" ht="11.25">
      <c r="B521" s="153"/>
      <c r="D521" s="147" t="s">
        <v>145</v>
      </c>
      <c r="E521" s="154" t="s">
        <v>1</v>
      </c>
      <c r="F521" s="155" t="s">
        <v>450</v>
      </c>
      <c r="H521" s="156">
        <v>4.05</v>
      </c>
      <c r="I521" s="157"/>
      <c r="L521" s="153"/>
      <c r="M521" s="158"/>
      <c r="T521" s="159"/>
      <c r="AT521" s="154" t="s">
        <v>145</v>
      </c>
      <c r="AU521" s="154" t="s">
        <v>83</v>
      </c>
      <c r="AV521" s="13" t="s">
        <v>83</v>
      </c>
      <c r="AW521" s="13" t="s">
        <v>30</v>
      </c>
      <c r="AX521" s="13" t="s">
        <v>73</v>
      </c>
      <c r="AY521" s="154" t="s">
        <v>136</v>
      </c>
    </row>
    <row r="522" spans="2:65" s="13" customFormat="1" ht="11.25">
      <c r="B522" s="153"/>
      <c r="D522" s="147" t="s">
        <v>145</v>
      </c>
      <c r="E522" s="154" t="s">
        <v>1</v>
      </c>
      <c r="F522" s="155" t="s">
        <v>451</v>
      </c>
      <c r="H522" s="156">
        <v>4</v>
      </c>
      <c r="I522" s="157"/>
      <c r="L522" s="153"/>
      <c r="M522" s="158"/>
      <c r="T522" s="159"/>
      <c r="AT522" s="154" t="s">
        <v>145</v>
      </c>
      <c r="AU522" s="154" t="s">
        <v>83</v>
      </c>
      <c r="AV522" s="13" t="s">
        <v>83</v>
      </c>
      <c r="AW522" s="13" t="s">
        <v>30</v>
      </c>
      <c r="AX522" s="13" t="s">
        <v>73</v>
      </c>
      <c r="AY522" s="154" t="s">
        <v>136</v>
      </c>
    </row>
    <row r="523" spans="2:65" s="13" customFormat="1" ht="11.25">
      <c r="B523" s="153"/>
      <c r="D523" s="147" t="s">
        <v>145</v>
      </c>
      <c r="E523" s="154" t="s">
        <v>1</v>
      </c>
      <c r="F523" s="155" t="s">
        <v>452</v>
      </c>
      <c r="H523" s="156">
        <v>5.95</v>
      </c>
      <c r="I523" s="157"/>
      <c r="L523" s="153"/>
      <c r="M523" s="158"/>
      <c r="T523" s="159"/>
      <c r="AT523" s="154" t="s">
        <v>145</v>
      </c>
      <c r="AU523" s="154" t="s">
        <v>83</v>
      </c>
      <c r="AV523" s="13" t="s">
        <v>83</v>
      </c>
      <c r="AW523" s="13" t="s">
        <v>30</v>
      </c>
      <c r="AX523" s="13" t="s">
        <v>73</v>
      </c>
      <c r="AY523" s="154" t="s">
        <v>136</v>
      </c>
    </row>
    <row r="524" spans="2:65" s="13" customFormat="1" ht="11.25">
      <c r="B524" s="153"/>
      <c r="D524" s="147" t="s">
        <v>145</v>
      </c>
      <c r="E524" s="154" t="s">
        <v>1</v>
      </c>
      <c r="F524" s="155" t="s">
        <v>453</v>
      </c>
      <c r="H524" s="156">
        <v>2.1</v>
      </c>
      <c r="I524" s="157"/>
      <c r="L524" s="153"/>
      <c r="M524" s="158"/>
      <c r="T524" s="159"/>
      <c r="AT524" s="154" t="s">
        <v>145</v>
      </c>
      <c r="AU524" s="154" t="s">
        <v>83</v>
      </c>
      <c r="AV524" s="13" t="s">
        <v>83</v>
      </c>
      <c r="AW524" s="13" t="s">
        <v>30</v>
      </c>
      <c r="AX524" s="13" t="s">
        <v>73</v>
      </c>
      <c r="AY524" s="154" t="s">
        <v>136</v>
      </c>
    </row>
    <row r="525" spans="2:65" s="13" customFormat="1" ht="11.25">
      <c r="B525" s="153"/>
      <c r="D525" s="147" t="s">
        <v>145</v>
      </c>
      <c r="E525" s="154" t="s">
        <v>1</v>
      </c>
      <c r="F525" s="155" t="s">
        <v>436</v>
      </c>
      <c r="H525" s="156">
        <v>6.89</v>
      </c>
      <c r="I525" s="157"/>
      <c r="L525" s="153"/>
      <c r="M525" s="158"/>
      <c r="T525" s="159"/>
      <c r="AT525" s="154" t="s">
        <v>145</v>
      </c>
      <c r="AU525" s="154" t="s">
        <v>83</v>
      </c>
      <c r="AV525" s="13" t="s">
        <v>83</v>
      </c>
      <c r="AW525" s="13" t="s">
        <v>30</v>
      </c>
      <c r="AX525" s="13" t="s">
        <v>73</v>
      </c>
      <c r="AY525" s="154" t="s">
        <v>136</v>
      </c>
    </row>
    <row r="526" spans="2:65" s="13" customFormat="1" ht="11.25">
      <c r="B526" s="153"/>
      <c r="D526" s="147" t="s">
        <v>145</v>
      </c>
      <c r="E526" s="154" t="s">
        <v>1</v>
      </c>
      <c r="F526" s="155" t="s">
        <v>437</v>
      </c>
      <c r="H526" s="156">
        <v>1.62</v>
      </c>
      <c r="I526" s="157"/>
      <c r="L526" s="153"/>
      <c r="M526" s="158"/>
      <c r="T526" s="159"/>
      <c r="AT526" s="154" t="s">
        <v>145</v>
      </c>
      <c r="AU526" s="154" t="s">
        <v>83</v>
      </c>
      <c r="AV526" s="13" t="s">
        <v>83</v>
      </c>
      <c r="AW526" s="13" t="s">
        <v>30</v>
      </c>
      <c r="AX526" s="13" t="s">
        <v>73</v>
      </c>
      <c r="AY526" s="154" t="s">
        <v>136</v>
      </c>
    </row>
    <row r="527" spans="2:65" s="13" customFormat="1" ht="11.25">
      <c r="B527" s="153"/>
      <c r="D527" s="147" t="s">
        <v>145</v>
      </c>
      <c r="E527" s="154" t="s">
        <v>1</v>
      </c>
      <c r="F527" s="155" t="s">
        <v>438</v>
      </c>
      <c r="H527" s="156">
        <v>1.62</v>
      </c>
      <c r="I527" s="157"/>
      <c r="L527" s="153"/>
      <c r="M527" s="158"/>
      <c r="T527" s="159"/>
      <c r="AT527" s="154" t="s">
        <v>145</v>
      </c>
      <c r="AU527" s="154" t="s">
        <v>83</v>
      </c>
      <c r="AV527" s="13" t="s">
        <v>83</v>
      </c>
      <c r="AW527" s="13" t="s">
        <v>30</v>
      </c>
      <c r="AX527" s="13" t="s">
        <v>73</v>
      </c>
      <c r="AY527" s="154" t="s">
        <v>136</v>
      </c>
    </row>
    <row r="528" spans="2:65" s="13" customFormat="1" ht="11.25">
      <c r="B528" s="153"/>
      <c r="D528" s="147" t="s">
        <v>145</v>
      </c>
      <c r="E528" s="154" t="s">
        <v>1</v>
      </c>
      <c r="F528" s="155" t="s">
        <v>439</v>
      </c>
      <c r="H528" s="156">
        <v>2.9</v>
      </c>
      <c r="I528" s="157"/>
      <c r="L528" s="153"/>
      <c r="M528" s="158"/>
      <c r="T528" s="159"/>
      <c r="AT528" s="154" t="s">
        <v>145</v>
      </c>
      <c r="AU528" s="154" t="s">
        <v>83</v>
      </c>
      <c r="AV528" s="13" t="s">
        <v>83</v>
      </c>
      <c r="AW528" s="13" t="s">
        <v>30</v>
      </c>
      <c r="AX528" s="13" t="s">
        <v>73</v>
      </c>
      <c r="AY528" s="154" t="s">
        <v>136</v>
      </c>
    </row>
    <row r="529" spans="2:65" s="13" customFormat="1" ht="11.25">
      <c r="B529" s="153"/>
      <c r="D529" s="147" t="s">
        <v>145</v>
      </c>
      <c r="E529" s="154" t="s">
        <v>1</v>
      </c>
      <c r="F529" s="155" t="s">
        <v>440</v>
      </c>
      <c r="H529" s="156">
        <v>14.01</v>
      </c>
      <c r="I529" s="157"/>
      <c r="L529" s="153"/>
      <c r="M529" s="158"/>
      <c r="T529" s="159"/>
      <c r="AT529" s="154" t="s">
        <v>145</v>
      </c>
      <c r="AU529" s="154" t="s">
        <v>83</v>
      </c>
      <c r="AV529" s="13" t="s">
        <v>83</v>
      </c>
      <c r="AW529" s="13" t="s">
        <v>30</v>
      </c>
      <c r="AX529" s="13" t="s">
        <v>73</v>
      </c>
      <c r="AY529" s="154" t="s">
        <v>136</v>
      </c>
    </row>
    <row r="530" spans="2:65" s="13" customFormat="1" ht="11.25">
      <c r="B530" s="153"/>
      <c r="D530" s="147" t="s">
        <v>145</v>
      </c>
      <c r="E530" s="154" t="s">
        <v>1</v>
      </c>
      <c r="F530" s="155" t="s">
        <v>441</v>
      </c>
      <c r="H530" s="156">
        <v>63.32</v>
      </c>
      <c r="I530" s="157"/>
      <c r="L530" s="153"/>
      <c r="M530" s="158"/>
      <c r="T530" s="159"/>
      <c r="AT530" s="154" t="s">
        <v>145</v>
      </c>
      <c r="AU530" s="154" t="s">
        <v>83</v>
      </c>
      <c r="AV530" s="13" t="s">
        <v>83</v>
      </c>
      <c r="AW530" s="13" t="s">
        <v>30</v>
      </c>
      <c r="AX530" s="13" t="s">
        <v>73</v>
      </c>
      <c r="AY530" s="154" t="s">
        <v>136</v>
      </c>
    </row>
    <row r="531" spans="2:65" s="14" customFormat="1" ht="11.25">
      <c r="B531" s="160"/>
      <c r="D531" s="147" t="s">
        <v>145</v>
      </c>
      <c r="E531" s="161" t="s">
        <v>1</v>
      </c>
      <c r="F531" s="162" t="s">
        <v>149</v>
      </c>
      <c r="H531" s="163">
        <v>170.16</v>
      </c>
      <c r="I531" s="164"/>
      <c r="L531" s="160"/>
      <c r="M531" s="165"/>
      <c r="T531" s="166"/>
      <c r="AT531" s="161" t="s">
        <v>145</v>
      </c>
      <c r="AU531" s="161" t="s">
        <v>83</v>
      </c>
      <c r="AV531" s="14" t="s">
        <v>143</v>
      </c>
      <c r="AW531" s="14" t="s">
        <v>30</v>
      </c>
      <c r="AX531" s="14" t="s">
        <v>81</v>
      </c>
      <c r="AY531" s="161" t="s">
        <v>136</v>
      </c>
    </row>
    <row r="532" spans="2:65" s="1" customFormat="1" ht="24.2" customHeight="1">
      <c r="B532" s="32"/>
      <c r="C532" s="133" t="s">
        <v>454</v>
      </c>
      <c r="D532" s="133" t="s">
        <v>138</v>
      </c>
      <c r="E532" s="134" t="s">
        <v>455</v>
      </c>
      <c r="F532" s="135" t="s">
        <v>456</v>
      </c>
      <c r="G532" s="136" t="s">
        <v>457</v>
      </c>
      <c r="H532" s="137">
        <v>8</v>
      </c>
      <c r="I532" s="138"/>
      <c r="J532" s="139">
        <f>ROUND(I532*H532,2)</f>
        <v>0</v>
      </c>
      <c r="K532" s="135" t="s">
        <v>142</v>
      </c>
      <c r="L532" s="32"/>
      <c r="M532" s="140" t="s">
        <v>1</v>
      </c>
      <c r="N532" s="141" t="s">
        <v>38</v>
      </c>
      <c r="P532" s="142">
        <f>O532*H532</f>
        <v>0</v>
      </c>
      <c r="Q532" s="142">
        <v>1.42788E-5</v>
      </c>
      <c r="R532" s="142">
        <f>Q532*H532</f>
        <v>1.142304E-4</v>
      </c>
      <c r="S532" s="142">
        <v>0</v>
      </c>
      <c r="T532" s="143">
        <f>S532*H532</f>
        <v>0</v>
      </c>
      <c r="AR532" s="144" t="s">
        <v>143</v>
      </c>
      <c r="AT532" s="144" t="s">
        <v>138</v>
      </c>
      <c r="AU532" s="144" t="s">
        <v>83</v>
      </c>
      <c r="AY532" s="17" t="s">
        <v>136</v>
      </c>
      <c r="BE532" s="145">
        <f>IF(N532="základní",J532,0)</f>
        <v>0</v>
      </c>
      <c r="BF532" s="145">
        <f>IF(N532="snížená",J532,0)</f>
        <v>0</v>
      </c>
      <c r="BG532" s="145">
        <f>IF(N532="zákl. přenesená",J532,0)</f>
        <v>0</v>
      </c>
      <c r="BH532" s="145">
        <f>IF(N532="sníž. přenesená",J532,0)</f>
        <v>0</v>
      </c>
      <c r="BI532" s="145">
        <f>IF(N532="nulová",J532,0)</f>
        <v>0</v>
      </c>
      <c r="BJ532" s="17" t="s">
        <v>81</v>
      </c>
      <c r="BK532" s="145">
        <f>ROUND(I532*H532,2)</f>
        <v>0</v>
      </c>
      <c r="BL532" s="17" t="s">
        <v>143</v>
      </c>
      <c r="BM532" s="144" t="s">
        <v>458</v>
      </c>
    </row>
    <row r="533" spans="2:65" s="12" customFormat="1" ht="11.25">
      <c r="B533" s="146"/>
      <c r="D533" s="147" t="s">
        <v>145</v>
      </c>
      <c r="E533" s="148" t="s">
        <v>1</v>
      </c>
      <c r="F533" s="149" t="s">
        <v>168</v>
      </c>
      <c r="H533" s="148" t="s">
        <v>1</v>
      </c>
      <c r="I533" s="150"/>
      <c r="L533" s="146"/>
      <c r="M533" s="151"/>
      <c r="T533" s="152"/>
      <c r="AT533" s="148" t="s">
        <v>145</v>
      </c>
      <c r="AU533" s="148" t="s">
        <v>83</v>
      </c>
      <c r="AV533" s="12" t="s">
        <v>81</v>
      </c>
      <c r="AW533" s="12" t="s">
        <v>30</v>
      </c>
      <c r="AX533" s="12" t="s">
        <v>73</v>
      </c>
      <c r="AY533" s="148" t="s">
        <v>136</v>
      </c>
    </row>
    <row r="534" spans="2:65" s="12" customFormat="1" ht="11.25">
      <c r="B534" s="146"/>
      <c r="D534" s="147" t="s">
        <v>145</v>
      </c>
      <c r="E534" s="148" t="s">
        <v>1</v>
      </c>
      <c r="F534" s="149" t="s">
        <v>169</v>
      </c>
      <c r="H534" s="148" t="s">
        <v>1</v>
      </c>
      <c r="I534" s="150"/>
      <c r="L534" s="146"/>
      <c r="M534" s="151"/>
      <c r="T534" s="152"/>
      <c r="AT534" s="148" t="s">
        <v>145</v>
      </c>
      <c r="AU534" s="148" t="s">
        <v>83</v>
      </c>
      <c r="AV534" s="12" t="s">
        <v>81</v>
      </c>
      <c r="AW534" s="12" t="s">
        <v>30</v>
      </c>
      <c r="AX534" s="12" t="s">
        <v>73</v>
      </c>
      <c r="AY534" s="148" t="s">
        <v>136</v>
      </c>
    </row>
    <row r="535" spans="2:65" s="13" customFormat="1" ht="11.25">
      <c r="B535" s="153"/>
      <c r="D535" s="147" t="s">
        <v>145</v>
      </c>
      <c r="E535" s="154" t="s">
        <v>1</v>
      </c>
      <c r="F535" s="155" t="s">
        <v>459</v>
      </c>
      <c r="H535" s="156">
        <v>8</v>
      </c>
      <c r="I535" s="157"/>
      <c r="L535" s="153"/>
      <c r="M535" s="158"/>
      <c r="T535" s="159"/>
      <c r="AT535" s="154" t="s">
        <v>145</v>
      </c>
      <c r="AU535" s="154" t="s">
        <v>83</v>
      </c>
      <c r="AV535" s="13" t="s">
        <v>83</v>
      </c>
      <c r="AW535" s="13" t="s">
        <v>30</v>
      </c>
      <c r="AX535" s="13" t="s">
        <v>73</v>
      </c>
      <c r="AY535" s="154" t="s">
        <v>136</v>
      </c>
    </row>
    <row r="536" spans="2:65" s="14" customFormat="1" ht="11.25">
      <c r="B536" s="160"/>
      <c r="D536" s="147" t="s">
        <v>145</v>
      </c>
      <c r="E536" s="161" t="s">
        <v>1</v>
      </c>
      <c r="F536" s="162" t="s">
        <v>149</v>
      </c>
      <c r="H536" s="163">
        <v>8</v>
      </c>
      <c r="I536" s="164"/>
      <c r="L536" s="160"/>
      <c r="M536" s="165"/>
      <c r="T536" s="166"/>
      <c r="AT536" s="161" t="s">
        <v>145</v>
      </c>
      <c r="AU536" s="161" t="s">
        <v>83</v>
      </c>
      <c r="AV536" s="14" t="s">
        <v>143</v>
      </c>
      <c r="AW536" s="14" t="s">
        <v>30</v>
      </c>
      <c r="AX536" s="14" t="s">
        <v>81</v>
      </c>
      <c r="AY536" s="161" t="s">
        <v>136</v>
      </c>
    </row>
    <row r="537" spans="2:65" s="1" customFormat="1" ht="37.9" customHeight="1">
      <c r="B537" s="32"/>
      <c r="C537" s="133" t="s">
        <v>460</v>
      </c>
      <c r="D537" s="133" t="s">
        <v>138</v>
      </c>
      <c r="E537" s="134" t="s">
        <v>461</v>
      </c>
      <c r="F537" s="135" t="s">
        <v>462</v>
      </c>
      <c r="G537" s="136" t="s">
        <v>160</v>
      </c>
      <c r="H537" s="137">
        <v>19.73</v>
      </c>
      <c r="I537" s="138"/>
      <c r="J537" s="139">
        <f>ROUND(I537*H537,2)</f>
        <v>0</v>
      </c>
      <c r="K537" s="135" t="s">
        <v>142</v>
      </c>
      <c r="L537" s="32"/>
      <c r="M537" s="140" t="s">
        <v>1</v>
      </c>
      <c r="N537" s="141" t="s">
        <v>38</v>
      </c>
      <c r="P537" s="142">
        <f>O537*H537</f>
        <v>0</v>
      </c>
      <c r="Q537" s="142">
        <v>0</v>
      </c>
      <c r="R537" s="142">
        <f>Q537*H537</f>
        <v>0</v>
      </c>
      <c r="S537" s="142">
        <v>2.2000000000000002</v>
      </c>
      <c r="T537" s="143">
        <f>S537*H537</f>
        <v>43.406000000000006</v>
      </c>
      <c r="AR537" s="144" t="s">
        <v>143</v>
      </c>
      <c r="AT537" s="144" t="s">
        <v>138</v>
      </c>
      <c r="AU537" s="144" t="s">
        <v>83</v>
      </c>
      <c r="AY537" s="17" t="s">
        <v>136</v>
      </c>
      <c r="BE537" s="145">
        <f>IF(N537="základní",J537,0)</f>
        <v>0</v>
      </c>
      <c r="BF537" s="145">
        <f>IF(N537="snížená",J537,0)</f>
        <v>0</v>
      </c>
      <c r="BG537" s="145">
        <f>IF(N537="zákl. přenesená",J537,0)</f>
        <v>0</v>
      </c>
      <c r="BH537" s="145">
        <f>IF(N537="sníž. přenesená",J537,0)</f>
        <v>0</v>
      </c>
      <c r="BI537" s="145">
        <f>IF(N537="nulová",J537,0)</f>
        <v>0</v>
      </c>
      <c r="BJ537" s="17" t="s">
        <v>81</v>
      </c>
      <c r="BK537" s="145">
        <f>ROUND(I537*H537,2)</f>
        <v>0</v>
      </c>
      <c r="BL537" s="17" t="s">
        <v>143</v>
      </c>
      <c r="BM537" s="144" t="s">
        <v>463</v>
      </c>
    </row>
    <row r="538" spans="2:65" s="12" customFormat="1" ht="11.25">
      <c r="B538" s="146"/>
      <c r="D538" s="147" t="s">
        <v>145</v>
      </c>
      <c r="E538" s="148" t="s">
        <v>1</v>
      </c>
      <c r="F538" s="149" t="s">
        <v>146</v>
      </c>
      <c r="H538" s="148" t="s">
        <v>1</v>
      </c>
      <c r="I538" s="150"/>
      <c r="L538" s="146"/>
      <c r="M538" s="151"/>
      <c r="T538" s="152"/>
      <c r="AT538" s="148" t="s">
        <v>145</v>
      </c>
      <c r="AU538" s="148" t="s">
        <v>83</v>
      </c>
      <c r="AV538" s="12" t="s">
        <v>81</v>
      </c>
      <c r="AW538" s="12" t="s">
        <v>30</v>
      </c>
      <c r="AX538" s="12" t="s">
        <v>73</v>
      </c>
      <c r="AY538" s="148" t="s">
        <v>136</v>
      </c>
    </row>
    <row r="539" spans="2:65" s="13" customFormat="1" ht="11.25">
      <c r="B539" s="153"/>
      <c r="D539" s="147" t="s">
        <v>145</v>
      </c>
      <c r="E539" s="154" t="s">
        <v>1</v>
      </c>
      <c r="F539" s="155" t="s">
        <v>464</v>
      </c>
      <c r="H539" s="156">
        <v>2.0089999999999999</v>
      </c>
      <c r="I539" s="157"/>
      <c r="L539" s="153"/>
      <c r="M539" s="158"/>
      <c r="T539" s="159"/>
      <c r="AT539" s="154" t="s">
        <v>145</v>
      </c>
      <c r="AU539" s="154" t="s">
        <v>83</v>
      </c>
      <c r="AV539" s="13" t="s">
        <v>83</v>
      </c>
      <c r="AW539" s="13" t="s">
        <v>30</v>
      </c>
      <c r="AX539" s="13" t="s">
        <v>73</v>
      </c>
      <c r="AY539" s="154" t="s">
        <v>136</v>
      </c>
    </row>
    <row r="540" spans="2:65" s="13" customFormat="1" ht="11.25">
      <c r="B540" s="153"/>
      <c r="D540" s="147" t="s">
        <v>145</v>
      </c>
      <c r="E540" s="154" t="s">
        <v>1</v>
      </c>
      <c r="F540" s="155" t="s">
        <v>465</v>
      </c>
      <c r="H540" s="156">
        <v>0.47599999999999998</v>
      </c>
      <c r="I540" s="157"/>
      <c r="L540" s="153"/>
      <c r="M540" s="158"/>
      <c r="T540" s="159"/>
      <c r="AT540" s="154" t="s">
        <v>145</v>
      </c>
      <c r="AU540" s="154" t="s">
        <v>83</v>
      </c>
      <c r="AV540" s="13" t="s">
        <v>83</v>
      </c>
      <c r="AW540" s="13" t="s">
        <v>30</v>
      </c>
      <c r="AX540" s="13" t="s">
        <v>73</v>
      </c>
      <c r="AY540" s="154" t="s">
        <v>136</v>
      </c>
    </row>
    <row r="541" spans="2:65" s="13" customFormat="1" ht="11.25">
      <c r="B541" s="153"/>
      <c r="D541" s="147" t="s">
        <v>145</v>
      </c>
      <c r="E541" s="154" t="s">
        <v>1</v>
      </c>
      <c r="F541" s="155" t="s">
        <v>466</v>
      </c>
      <c r="H541" s="156">
        <v>0.94</v>
      </c>
      <c r="I541" s="157"/>
      <c r="L541" s="153"/>
      <c r="M541" s="158"/>
      <c r="T541" s="159"/>
      <c r="AT541" s="154" t="s">
        <v>145</v>
      </c>
      <c r="AU541" s="154" t="s">
        <v>83</v>
      </c>
      <c r="AV541" s="13" t="s">
        <v>83</v>
      </c>
      <c r="AW541" s="13" t="s">
        <v>30</v>
      </c>
      <c r="AX541" s="13" t="s">
        <v>73</v>
      </c>
      <c r="AY541" s="154" t="s">
        <v>136</v>
      </c>
    </row>
    <row r="542" spans="2:65" s="13" customFormat="1" ht="11.25">
      <c r="B542" s="153"/>
      <c r="D542" s="147" t="s">
        <v>145</v>
      </c>
      <c r="E542" s="154" t="s">
        <v>1</v>
      </c>
      <c r="F542" s="155" t="s">
        <v>467</v>
      </c>
      <c r="H542" s="156">
        <v>0.54700000000000004</v>
      </c>
      <c r="I542" s="157"/>
      <c r="L542" s="153"/>
      <c r="M542" s="158"/>
      <c r="T542" s="159"/>
      <c r="AT542" s="154" t="s">
        <v>145</v>
      </c>
      <c r="AU542" s="154" t="s">
        <v>83</v>
      </c>
      <c r="AV542" s="13" t="s">
        <v>83</v>
      </c>
      <c r="AW542" s="13" t="s">
        <v>30</v>
      </c>
      <c r="AX542" s="13" t="s">
        <v>73</v>
      </c>
      <c r="AY542" s="154" t="s">
        <v>136</v>
      </c>
    </row>
    <row r="543" spans="2:65" s="13" customFormat="1" ht="11.25">
      <c r="B543" s="153"/>
      <c r="D543" s="147" t="s">
        <v>145</v>
      </c>
      <c r="E543" s="154" t="s">
        <v>1</v>
      </c>
      <c r="F543" s="155" t="s">
        <v>468</v>
      </c>
      <c r="H543" s="156">
        <v>1.9870000000000001</v>
      </c>
      <c r="I543" s="157"/>
      <c r="L543" s="153"/>
      <c r="M543" s="158"/>
      <c r="T543" s="159"/>
      <c r="AT543" s="154" t="s">
        <v>145</v>
      </c>
      <c r="AU543" s="154" t="s">
        <v>83</v>
      </c>
      <c r="AV543" s="13" t="s">
        <v>83</v>
      </c>
      <c r="AW543" s="13" t="s">
        <v>30</v>
      </c>
      <c r="AX543" s="13" t="s">
        <v>73</v>
      </c>
      <c r="AY543" s="154" t="s">
        <v>136</v>
      </c>
    </row>
    <row r="544" spans="2:65" s="13" customFormat="1" ht="11.25">
      <c r="B544" s="153"/>
      <c r="D544" s="147" t="s">
        <v>145</v>
      </c>
      <c r="E544" s="154" t="s">
        <v>1</v>
      </c>
      <c r="F544" s="155" t="s">
        <v>469</v>
      </c>
      <c r="H544" s="156">
        <v>0.84599999999999997</v>
      </c>
      <c r="I544" s="157"/>
      <c r="L544" s="153"/>
      <c r="M544" s="158"/>
      <c r="T544" s="159"/>
      <c r="AT544" s="154" t="s">
        <v>145</v>
      </c>
      <c r="AU544" s="154" t="s">
        <v>83</v>
      </c>
      <c r="AV544" s="13" t="s">
        <v>83</v>
      </c>
      <c r="AW544" s="13" t="s">
        <v>30</v>
      </c>
      <c r="AX544" s="13" t="s">
        <v>73</v>
      </c>
      <c r="AY544" s="154" t="s">
        <v>136</v>
      </c>
    </row>
    <row r="545" spans="2:65" s="13" customFormat="1" ht="11.25">
      <c r="B545" s="153"/>
      <c r="D545" s="147" t="s">
        <v>145</v>
      </c>
      <c r="E545" s="154" t="s">
        <v>1</v>
      </c>
      <c r="F545" s="155" t="s">
        <v>470</v>
      </c>
      <c r="H545" s="156">
        <v>0.60399999999999998</v>
      </c>
      <c r="I545" s="157"/>
      <c r="L545" s="153"/>
      <c r="M545" s="158"/>
      <c r="T545" s="159"/>
      <c r="AT545" s="154" t="s">
        <v>145</v>
      </c>
      <c r="AU545" s="154" t="s">
        <v>83</v>
      </c>
      <c r="AV545" s="13" t="s">
        <v>83</v>
      </c>
      <c r="AW545" s="13" t="s">
        <v>30</v>
      </c>
      <c r="AX545" s="13" t="s">
        <v>73</v>
      </c>
      <c r="AY545" s="154" t="s">
        <v>136</v>
      </c>
    </row>
    <row r="546" spans="2:65" s="13" customFormat="1" ht="11.25">
      <c r="B546" s="153"/>
      <c r="D546" s="147" t="s">
        <v>145</v>
      </c>
      <c r="E546" s="154" t="s">
        <v>1</v>
      </c>
      <c r="F546" s="155" t="s">
        <v>471</v>
      </c>
      <c r="H546" s="156">
        <v>0.21</v>
      </c>
      <c r="I546" s="157"/>
      <c r="L546" s="153"/>
      <c r="M546" s="158"/>
      <c r="T546" s="159"/>
      <c r="AT546" s="154" t="s">
        <v>145</v>
      </c>
      <c r="AU546" s="154" t="s">
        <v>83</v>
      </c>
      <c r="AV546" s="13" t="s">
        <v>83</v>
      </c>
      <c r="AW546" s="13" t="s">
        <v>30</v>
      </c>
      <c r="AX546" s="13" t="s">
        <v>73</v>
      </c>
      <c r="AY546" s="154" t="s">
        <v>136</v>
      </c>
    </row>
    <row r="547" spans="2:65" s="13" customFormat="1" ht="11.25">
      <c r="B547" s="153"/>
      <c r="D547" s="147" t="s">
        <v>145</v>
      </c>
      <c r="E547" s="154" t="s">
        <v>1</v>
      </c>
      <c r="F547" s="155" t="s">
        <v>472</v>
      </c>
      <c r="H547" s="156">
        <v>0.68899999999999995</v>
      </c>
      <c r="I547" s="157"/>
      <c r="L547" s="153"/>
      <c r="M547" s="158"/>
      <c r="T547" s="159"/>
      <c r="AT547" s="154" t="s">
        <v>145</v>
      </c>
      <c r="AU547" s="154" t="s">
        <v>83</v>
      </c>
      <c r="AV547" s="13" t="s">
        <v>83</v>
      </c>
      <c r="AW547" s="13" t="s">
        <v>30</v>
      </c>
      <c r="AX547" s="13" t="s">
        <v>73</v>
      </c>
      <c r="AY547" s="154" t="s">
        <v>136</v>
      </c>
    </row>
    <row r="548" spans="2:65" s="13" customFormat="1" ht="11.25">
      <c r="B548" s="153"/>
      <c r="D548" s="147" t="s">
        <v>145</v>
      </c>
      <c r="E548" s="154" t="s">
        <v>1</v>
      </c>
      <c r="F548" s="155" t="s">
        <v>473</v>
      </c>
      <c r="H548" s="156">
        <v>0.16200000000000001</v>
      </c>
      <c r="I548" s="157"/>
      <c r="L548" s="153"/>
      <c r="M548" s="158"/>
      <c r="T548" s="159"/>
      <c r="AT548" s="154" t="s">
        <v>145</v>
      </c>
      <c r="AU548" s="154" t="s">
        <v>83</v>
      </c>
      <c r="AV548" s="13" t="s">
        <v>83</v>
      </c>
      <c r="AW548" s="13" t="s">
        <v>30</v>
      </c>
      <c r="AX548" s="13" t="s">
        <v>73</v>
      </c>
      <c r="AY548" s="154" t="s">
        <v>136</v>
      </c>
    </row>
    <row r="549" spans="2:65" s="13" customFormat="1" ht="11.25">
      <c r="B549" s="153"/>
      <c r="D549" s="147" t="s">
        <v>145</v>
      </c>
      <c r="E549" s="154" t="s">
        <v>1</v>
      </c>
      <c r="F549" s="155" t="s">
        <v>474</v>
      </c>
      <c r="H549" s="156">
        <v>0.16200000000000001</v>
      </c>
      <c r="I549" s="157"/>
      <c r="L549" s="153"/>
      <c r="M549" s="158"/>
      <c r="T549" s="159"/>
      <c r="AT549" s="154" t="s">
        <v>145</v>
      </c>
      <c r="AU549" s="154" t="s">
        <v>83</v>
      </c>
      <c r="AV549" s="13" t="s">
        <v>83</v>
      </c>
      <c r="AW549" s="13" t="s">
        <v>30</v>
      </c>
      <c r="AX549" s="13" t="s">
        <v>73</v>
      </c>
      <c r="AY549" s="154" t="s">
        <v>136</v>
      </c>
    </row>
    <row r="550" spans="2:65" s="13" customFormat="1" ht="11.25">
      <c r="B550" s="153"/>
      <c r="D550" s="147" t="s">
        <v>145</v>
      </c>
      <c r="E550" s="154" t="s">
        <v>1</v>
      </c>
      <c r="F550" s="155" t="s">
        <v>475</v>
      </c>
      <c r="H550" s="156">
        <v>0.28999999999999998</v>
      </c>
      <c r="I550" s="157"/>
      <c r="L550" s="153"/>
      <c r="M550" s="158"/>
      <c r="T550" s="159"/>
      <c r="AT550" s="154" t="s">
        <v>145</v>
      </c>
      <c r="AU550" s="154" t="s">
        <v>83</v>
      </c>
      <c r="AV550" s="13" t="s">
        <v>83</v>
      </c>
      <c r="AW550" s="13" t="s">
        <v>30</v>
      </c>
      <c r="AX550" s="13" t="s">
        <v>73</v>
      </c>
      <c r="AY550" s="154" t="s">
        <v>136</v>
      </c>
    </row>
    <row r="551" spans="2:65" s="13" customFormat="1" ht="11.25">
      <c r="B551" s="153"/>
      <c r="D551" s="147" t="s">
        <v>145</v>
      </c>
      <c r="E551" s="154" t="s">
        <v>1</v>
      </c>
      <c r="F551" s="155" t="s">
        <v>476</v>
      </c>
      <c r="H551" s="156">
        <v>1.401</v>
      </c>
      <c r="I551" s="157"/>
      <c r="L551" s="153"/>
      <c r="M551" s="158"/>
      <c r="T551" s="159"/>
      <c r="AT551" s="154" t="s">
        <v>145</v>
      </c>
      <c r="AU551" s="154" t="s">
        <v>83</v>
      </c>
      <c r="AV551" s="13" t="s">
        <v>83</v>
      </c>
      <c r="AW551" s="13" t="s">
        <v>30</v>
      </c>
      <c r="AX551" s="13" t="s">
        <v>73</v>
      </c>
      <c r="AY551" s="154" t="s">
        <v>136</v>
      </c>
    </row>
    <row r="552" spans="2:65" s="13" customFormat="1" ht="11.25">
      <c r="B552" s="153"/>
      <c r="D552" s="147" t="s">
        <v>145</v>
      </c>
      <c r="E552" s="154" t="s">
        <v>1</v>
      </c>
      <c r="F552" s="155" t="s">
        <v>477</v>
      </c>
      <c r="H552" s="156">
        <v>6.3319999999999999</v>
      </c>
      <c r="I552" s="157"/>
      <c r="L552" s="153"/>
      <c r="M552" s="158"/>
      <c r="T552" s="159"/>
      <c r="AT552" s="154" t="s">
        <v>145</v>
      </c>
      <c r="AU552" s="154" t="s">
        <v>83</v>
      </c>
      <c r="AV552" s="13" t="s">
        <v>83</v>
      </c>
      <c r="AW552" s="13" t="s">
        <v>30</v>
      </c>
      <c r="AX552" s="13" t="s">
        <v>73</v>
      </c>
      <c r="AY552" s="154" t="s">
        <v>136</v>
      </c>
    </row>
    <row r="553" spans="2:65" s="12" customFormat="1" ht="11.25">
      <c r="B553" s="146"/>
      <c r="D553" s="147" t="s">
        <v>145</v>
      </c>
      <c r="E553" s="148" t="s">
        <v>1</v>
      </c>
      <c r="F553" s="149" t="s">
        <v>414</v>
      </c>
      <c r="H553" s="148" t="s">
        <v>1</v>
      </c>
      <c r="I553" s="150"/>
      <c r="L553" s="146"/>
      <c r="M553" s="151"/>
      <c r="T553" s="152"/>
      <c r="AT553" s="148" t="s">
        <v>145</v>
      </c>
      <c r="AU553" s="148" t="s">
        <v>83</v>
      </c>
      <c r="AV553" s="12" t="s">
        <v>81</v>
      </c>
      <c r="AW553" s="12" t="s">
        <v>30</v>
      </c>
      <c r="AX553" s="12" t="s">
        <v>73</v>
      </c>
      <c r="AY553" s="148" t="s">
        <v>136</v>
      </c>
    </row>
    <row r="554" spans="2:65" s="13" customFormat="1" ht="11.25">
      <c r="B554" s="153"/>
      <c r="D554" s="147" t="s">
        <v>145</v>
      </c>
      <c r="E554" s="154" t="s">
        <v>1</v>
      </c>
      <c r="F554" s="155" t="s">
        <v>415</v>
      </c>
      <c r="H554" s="156">
        <v>3.0750000000000002</v>
      </c>
      <c r="I554" s="157"/>
      <c r="L554" s="153"/>
      <c r="M554" s="158"/>
      <c r="T554" s="159"/>
      <c r="AT554" s="154" t="s">
        <v>145</v>
      </c>
      <c r="AU554" s="154" t="s">
        <v>83</v>
      </c>
      <c r="AV554" s="13" t="s">
        <v>83</v>
      </c>
      <c r="AW554" s="13" t="s">
        <v>30</v>
      </c>
      <c r="AX554" s="13" t="s">
        <v>73</v>
      </c>
      <c r="AY554" s="154" t="s">
        <v>136</v>
      </c>
    </row>
    <row r="555" spans="2:65" s="14" customFormat="1" ht="11.25">
      <c r="B555" s="160"/>
      <c r="D555" s="147" t="s">
        <v>145</v>
      </c>
      <c r="E555" s="161" t="s">
        <v>1</v>
      </c>
      <c r="F555" s="162" t="s">
        <v>149</v>
      </c>
      <c r="H555" s="163">
        <v>19.73</v>
      </c>
      <c r="I555" s="164"/>
      <c r="L555" s="160"/>
      <c r="M555" s="165"/>
      <c r="T555" s="166"/>
      <c r="AT555" s="161" t="s">
        <v>145</v>
      </c>
      <c r="AU555" s="161" t="s">
        <v>83</v>
      </c>
      <c r="AV555" s="14" t="s">
        <v>143</v>
      </c>
      <c r="AW555" s="14" t="s">
        <v>30</v>
      </c>
      <c r="AX555" s="14" t="s">
        <v>81</v>
      </c>
      <c r="AY555" s="161" t="s">
        <v>136</v>
      </c>
    </row>
    <row r="556" spans="2:65" s="1" customFormat="1" ht="24.2" customHeight="1">
      <c r="B556" s="32"/>
      <c r="C556" s="133" t="s">
        <v>478</v>
      </c>
      <c r="D556" s="133" t="s">
        <v>138</v>
      </c>
      <c r="E556" s="134" t="s">
        <v>479</v>
      </c>
      <c r="F556" s="135" t="s">
        <v>480</v>
      </c>
      <c r="G556" s="136" t="s">
        <v>141</v>
      </c>
      <c r="H556" s="137">
        <v>101.22</v>
      </c>
      <c r="I556" s="138"/>
      <c r="J556" s="139">
        <f>ROUND(I556*H556,2)</f>
        <v>0</v>
      </c>
      <c r="K556" s="135" t="s">
        <v>142</v>
      </c>
      <c r="L556" s="32"/>
      <c r="M556" s="140" t="s">
        <v>1</v>
      </c>
      <c r="N556" s="141" t="s">
        <v>38</v>
      </c>
      <c r="P556" s="142">
        <f>O556*H556</f>
        <v>0</v>
      </c>
      <c r="Q556" s="142">
        <v>0</v>
      </c>
      <c r="R556" s="142">
        <f>Q556*H556</f>
        <v>0</v>
      </c>
      <c r="S556" s="142">
        <v>3.5000000000000003E-2</v>
      </c>
      <c r="T556" s="143">
        <f>S556*H556</f>
        <v>3.5427000000000004</v>
      </c>
      <c r="AR556" s="144" t="s">
        <v>143</v>
      </c>
      <c r="AT556" s="144" t="s">
        <v>138</v>
      </c>
      <c r="AU556" s="144" t="s">
        <v>83</v>
      </c>
      <c r="AY556" s="17" t="s">
        <v>136</v>
      </c>
      <c r="BE556" s="145">
        <f>IF(N556="základní",J556,0)</f>
        <v>0</v>
      </c>
      <c r="BF556" s="145">
        <f>IF(N556="snížená",J556,0)</f>
        <v>0</v>
      </c>
      <c r="BG556" s="145">
        <f>IF(N556="zákl. přenesená",J556,0)</f>
        <v>0</v>
      </c>
      <c r="BH556" s="145">
        <f>IF(N556="sníž. přenesená",J556,0)</f>
        <v>0</v>
      </c>
      <c r="BI556" s="145">
        <f>IF(N556="nulová",J556,0)</f>
        <v>0</v>
      </c>
      <c r="BJ556" s="17" t="s">
        <v>81</v>
      </c>
      <c r="BK556" s="145">
        <f>ROUND(I556*H556,2)</f>
        <v>0</v>
      </c>
      <c r="BL556" s="17" t="s">
        <v>143</v>
      </c>
      <c r="BM556" s="144" t="s">
        <v>481</v>
      </c>
    </row>
    <row r="557" spans="2:65" s="12" customFormat="1" ht="11.25">
      <c r="B557" s="146"/>
      <c r="D557" s="147" t="s">
        <v>145</v>
      </c>
      <c r="E557" s="148" t="s">
        <v>1</v>
      </c>
      <c r="F557" s="149" t="s">
        <v>146</v>
      </c>
      <c r="H557" s="148" t="s">
        <v>1</v>
      </c>
      <c r="I557" s="150"/>
      <c r="L557" s="146"/>
      <c r="M557" s="151"/>
      <c r="T557" s="152"/>
      <c r="AT557" s="148" t="s">
        <v>145</v>
      </c>
      <c r="AU557" s="148" t="s">
        <v>83</v>
      </c>
      <c r="AV557" s="12" t="s">
        <v>81</v>
      </c>
      <c r="AW557" s="12" t="s">
        <v>30</v>
      </c>
      <c r="AX557" s="12" t="s">
        <v>73</v>
      </c>
      <c r="AY557" s="148" t="s">
        <v>136</v>
      </c>
    </row>
    <row r="558" spans="2:65" s="13" customFormat="1" ht="11.25">
      <c r="B558" s="153"/>
      <c r="D558" s="147" t="s">
        <v>145</v>
      </c>
      <c r="E558" s="154" t="s">
        <v>1</v>
      </c>
      <c r="F558" s="155" t="s">
        <v>429</v>
      </c>
      <c r="H558" s="156">
        <v>4.76</v>
      </c>
      <c r="I558" s="157"/>
      <c r="L558" s="153"/>
      <c r="M558" s="158"/>
      <c r="T558" s="159"/>
      <c r="AT558" s="154" t="s">
        <v>145</v>
      </c>
      <c r="AU558" s="154" t="s">
        <v>83</v>
      </c>
      <c r="AV558" s="13" t="s">
        <v>83</v>
      </c>
      <c r="AW558" s="13" t="s">
        <v>30</v>
      </c>
      <c r="AX558" s="13" t="s">
        <v>73</v>
      </c>
      <c r="AY558" s="154" t="s">
        <v>136</v>
      </c>
    </row>
    <row r="559" spans="2:65" s="13" customFormat="1" ht="11.25">
      <c r="B559" s="153"/>
      <c r="D559" s="147" t="s">
        <v>145</v>
      </c>
      <c r="E559" s="154" t="s">
        <v>1</v>
      </c>
      <c r="F559" s="155" t="s">
        <v>430</v>
      </c>
      <c r="H559" s="156">
        <v>9.4</v>
      </c>
      <c r="I559" s="157"/>
      <c r="L559" s="153"/>
      <c r="M559" s="158"/>
      <c r="T559" s="159"/>
      <c r="AT559" s="154" t="s">
        <v>145</v>
      </c>
      <c r="AU559" s="154" t="s">
        <v>83</v>
      </c>
      <c r="AV559" s="13" t="s">
        <v>83</v>
      </c>
      <c r="AW559" s="13" t="s">
        <v>30</v>
      </c>
      <c r="AX559" s="13" t="s">
        <v>73</v>
      </c>
      <c r="AY559" s="154" t="s">
        <v>136</v>
      </c>
    </row>
    <row r="560" spans="2:65" s="13" customFormat="1" ht="11.25">
      <c r="B560" s="153"/>
      <c r="D560" s="147" t="s">
        <v>145</v>
      </c>
      <c r="E560" s="154" t="s">
        <v>1</v>
      </c>
      <c r="F560" s="155" t="s">
        <v>431</v>
      </c>
      <c r="H560" s="156">
        <v>5.47</v>
      </c>
      <c r="I560" s="157"/>
      <c r="L560" s="153"/>
      <c r="M560" s="158"/>
      <c r="T560" s="159"/>
      <c r="AT560" s="154" t="s">
        <v>145</v>
      </c>
      <c r="AU560" s="154" t="s">
        <v>83</v>
      </c>
      <c r="AV560" s="13" t="s">
        <v>83</v>
      </c>
      <c r="AW560" s="13" t="s">
        <v>30</v>
      </c>
      <c r="AX560" s="13" t="s">
        <v>73</v>
      </c>
      <c r="AY560" s="154" t="s">
        <v>136</v>
      </c>
    </row>
    <row r="561" spans="2:65" s="13" customFormat="1" ht="11.25">
      <c r="B561" s="153"/>
      <c r="D561" s="147" t="s">
        <v>145</v>
      </c>
      <c r="E561" s="154" t="s">
        <v>1</v>
      </c>
      <c r="F561" s="155" t="s">
        <v>434</v>
      </c>
      <c r="H561" s="156">
        <v>6.04</v>
      </c>
      <c r="I561" s="157"/>
      <c r="L561" s="153"/>
      <c r="M561" s="158"/>
      <c r="T561" s="159"/>
      <c r="AT561" s="154" t="s">
        <v>145</v>
      </c>
      <c r="AU561" s="154" t="s">
        <v>83</v>
      </c>
      <c r="AV561" s="13" t="s">
        <v>83</v>
      </c>
      <c r="AW561" s="13" t="s">
        <v>30</v>
      </c>
      <c r="AX561" s="13" t="s">
        <v>73</v>
      </c>
      <c r="AY561" s="154" t="s">
        <v>136</v>
      </c>
    </row>
    <row r="562" spans="2:65" s="13" customFormat="1" ht="11.25">
      <c r="B562" s="153"/>
      <c r="D562" s="147" t="s">
        <v>145</v>
      </c>
      <c r="E562" s="154" t="s">
        <v>1</v>
      </c>
      <c r="F562" s="155" t="s">
        <v>435</v>
      </c>
      <c r="H562" s="156">
        <v>2.1</v>
      </c>
      <c r="I562" s="157"/>
      <c r="L562" s="153"/>
      <c r="M562" s="158"/>
      <c r="T562" s="159"/>
      <c r="AT562" s="154" t="s">
        <v>145</v>
      </c>
      <c r="AU562" s="154" t="s">
        <v>83</v>
      </c>
      <c r="AV562" s="13" t="s">
        <v>83</v>
      </c>
      <c r="AW562" s="13" t="s">
        <v>30</v>
      </c>
      <c r="AX562" s="13" t="s">
        <v>73</v>
      </c>
      <c r="AY562" s="154" t="s">
        <v>136</v>
      </c>
    </row>
    <row r="563" spans="2:65" s="13" customFormat="1" ht="11.25">
      <c r="B563" s="153"/>
      <c r="D563" s="147" t="s">
        <v>145</v>
      </c>
      <c r="E563" s="154" t="s">
        <v>1</v>
      </c>
      <c r="F563" s="155" t="s">
        <v>436</v>
      </c>
      <c r="H563" s="156">
        <v>6.89</v>
      </c>
      <c r="I563" s="157"/>
      <c r="L563" s="153"/>
      <c r="M563" s="158"/>
      <c r="T563" s="159"/>
      <c r="AT563" s="154" t="s">
        <v>145</v>
      </c>
      <c r="AU563" s="154" t="s">
        <v>83</v>
      </c>
      <c r="AV563" s="13" t="s">
        <v>83</v>
      </c>
      <c r="AW563" s="13" t="s">
        <v>30</v>
      </c>
      <c r="AX563" s="13" t="s">
        <v>73</v>
      </c>
      <c r="AY563" s="154" t="s">
        <v>136</v>
      </c>
    </row>
    <row r="564" spans="2:65" s="13" customFormat="1" ht="11.25">
      <c r="B564" s="153"/>
      <c r="D564" s="147" t="s">
        <v>145</v>
      </c>
      <c r="E564" s="154" t="s">
        <v>1</v>
      </c>
      <c r="F564" s="155" t="s">
        <v>437</v>
      </c>
      <c r="H564" s="156">
        <v>1.62</v>
      </c>
      <c r="I564" s="157"/>
      <c r="L564" s="153"/>
      <c r="M564" s="158"/>
      <c r="T564" s="159"/>
      <c r="AT564" s="154" t="s">
        <v>145</v>
      </c>
      <c r="AU564" s="154" t="s">
        <v>83</v>
      </c>
      <c r="AV564" s="13" t="s">
        <v>83</v>
      </c>
      <c r="AW564" s="13" t="s">
        <v>30</v>
      </c>
      <c r="AX564" s="13" t="s">
        <v>73</v>
      </c>
      <c r="AY564" s="154" t="s">
        <v>136</v>
      </c>
    </row>
    <row r="565" spans="2:65" s="13" customFormat="1" ht="11.25">
      <c r="B565" s="153"/>
      <c r="D565" s="147" t="s">
        <v>145</v>
      </c>
      <c r="E565" s="154" t="s">
        <v>1</v>
      </c>
      <c r="F565" s="155" t="s">
        <v>438</v>
      </c>
      <c r="H565" s="156">
        <v>1.62</v>
      </c>
      <c r="I565" s="157"/>
      <c r="L565" s="153"/>
      <c r="M565" s="158"/>
      <c r="T565" s="159"/>
      <c r="AT565" s="154" t="s">
        <v>145</v>
      </c>
      <c r="AU565" s="154" t="s">
        <v>83</v>
      </c>
      <c r="AV565" s="13" t="s">
        <v>83</v>
      </c>
      <c r="AW565" s="13" t="s">
        <v>30</v>
      </c>
      <c r="AX565" s="13" t="s">
        <v>73</v>
      </c>
      <c r="AY565" s="154" t="s">
        <v>136</v>
      </c>
    </row>
    <row r="566" spans="2:65" s="13" customFormat="1" ht="11.25">
      <c r="B566" s="153"/>
      <c r="D566" s="147" t="s">
        <v>145</v>
      </c>
      <c r="E566" s="154" t="s">
        <v>1</v>
      </c>
      <c r="F566" s="155" t="s">
        <v>441</v>
      </c>
      <c r="H566" s="156">
        <v>63.32</v>
      </c>
      <c r="I566" s="157"/>
      <c r="L566" s="153"/>
      <c r="M566" s="158"/>
      <c r="T566" s="159"/>
      <c r="AT566" s="154" t="s">
        <v>145</v>
      </c>
      <c r="AU566" s="154" t="s">
        <v>83</v>
      </c>
      <c r="AV566" s="13" t="s">
        <v>83</v>
      </c>
      <c r="AW566" s="13" t="s">
        <v>30</v>
      </c>
      <c r="AX566" s="13" t="s">
        <v>73</v>
      </c>
      <c r="AY566" s="154" t="s">
        <v>136</v>
      </c>
    </row>
    <row r="567" spans="2:65" s="14" customFormat="1" ht="11.25">
      <c r="B567" s="160"/>
      <c r="D567" s="147" t="s">
        <v>145</v>
      </c>
      <c r="E567" s="161" t="s">
        <v>1</v>
      </c>
      <c r="F567" s="162" t="s">
        <v>149</v>
      </c>
      <c r="H567" s="163">
        <v>101.22</v>
      </c>
      <c r="I567" s="164"/>
      <c r="L567" s="160"/>
      <c r="M567" s="165"/>
      <c r="T567" s="166"/>
      <c r="AT567" s="161" t="s">
        <v>145</v>
      </c>
      <c r="AU567" s="161" t="s">
        <v>83</v>
      </c>
      <c r="AV567" s="14" t="s">
        <v>143</v>
      </c>
      <c r="AW567" s="14" t="s">
        <v>30</v>
      </c>
      <c r="AX567" s="14" t="s">
        <v>81</v>
      </c>
      <c r="AY567" s="161" t="s">
        <v>136</v>
      </c>
    </row>
    <row r="568" spans="2:65" s="1" customFormat="1" ht="24.2" customHeight="1">
      <c r="B568" s="32"/>
      <c r="C568" s="133" t="s">
        <v>482</v>
      </c>
      <c r="D568" s="133" t="s">
        <v>138</v>
      </c>
      <c r="E568" s="134" t="s">
        <v>483</v>
      </c>
      <c r="F568" s="135" t="s">
        <v>484</v>
      </c>
      <c r="G568" s="136" t="s">
        <v>141</v>
      </c>
      <c r="H568" s="137">
        <v>4.0549999999999997</v>
      </c>
      <c r="I568" s="138"/>
      <c r="J568" s="139">
        <f>ROUND(I568*H568,2)</f>
        <v>0</v>
      </c>
      <c r="K568" s="135" t="s">
        <v>142</v>
      </c>
      <c r="L568" s="32"/>
      <c r="M568" s="140" t="s">
        <v>1</v>
      </c>
      <c r="N568" s="141" t="s">
        <v>38</v>
      </c>
      <c r="P568" s="142">
        <f>O568*H568</f>
        <v>0</v>
      </c>
      <c r="Q568" s="142">
        <v>0</v>
      </c>
      <c r="R568" s="142">
        <f>Q568*H568</f>
        <v>0</v>
      </c>
      <c r="S568" s="142">
        <v>3.7999999999999999E-2</v>
      </c>
      <c r="T568" s="143">
        <f>S568*H568</f>
        <v>0.15408999999999998</v>
      </c>
      <c r="AR568" s="144" t="s">
        <v>143</v>
      </c>
      <c r="AT568" s="144" t="s">
        <v>138</v>
      </c>
      <c r="AU568" s="144" t="s">
        <v>83</v>
      </c>
      <c r="AY568" s="17" t="s">
        <v>136</v>
      </c>
      <c r="BE568" s="145">
        <f>IF(N568="základní",J568,0)</f>
        <v>0</v>
      </c>
      <c r="BF568" s="145">
        <f>IF(N568="snížená",J568,0)</f>
        <v>0</v>
      </c>
      <c r="BG568" s="145">
        <f>IF(N568="zákl. přenesená",J568,0)</f>
        <v>0</v>
      </c>
      <c r="BH568" s="145">
        <f>IF(N568="sníž. přenesená",J568,0)</f>
        <v>0</v>
      </c>
      <c r="BI568" s="145">
        <f>IF(N568="nulová",J568,0)</f>
        <v>0</v>
      </c>
      <c r="BJ568" s="17" t="s">
        <v>81</v>
      </c>
      <c r="BK568" s="145">
        <f>ROUND(I568*H568,2)</f>
        <v>0</v>
      </c>
      <c r="BL568" s="17" t="s">
        <v>143</v>
      </c>
      <c r="BM568" s="144" t="s">
        <v>485</v>
      </c>
    </row>
    <row r="569" spans="2:65" s="12" customFormat="1" ht="11.25">
      <c r="B569" s="146"/>
      <c r="D569" s="147" t="s">
        <v>145</v>
      </c>
      <c r="E569" s="148" t="s">
        <v>1</v>
      </c>
      <c r="F569" s="149" t="s">
        <v>146</v>
      </c>
      <c r="H569" s="148" t="s">
        <v>1</v>
      </c>
      <c r="I569" s="150"/>
      <c r="L569" s="146"/>
      <c r="M569" s="151"/>
      <c r="T569" s="152"/>
      <c r="AT569" s="148" t="s">
        <v>145</v>
      </c>
      <c r="AU569" s="148" t="s">
        <v>83</v>
      </c>
      <c r="AV569" s="12" t="s">
        <v>81</v>
      </c>
      <c r="AW569" s="12" t="s">
        <v>30</v>
      </c>
      <c r="AX569" s="12" t="s">
        <v>73</v>
      </c>
      <c r="AY569" s="148" t="s">
        <v>136</v>
      </c>
    </row>
    <row r="570" spans="2:65" s="13" customFormat="1" ht="11.25">
      <c r="B570" s="153"/>
      <c r="D570" s="147" t="s">
        <v>145</v>
      </c>
      <c r="E570" s="154" t="s">
        <v>1</v>
      </c>
      <c r="F570" s="155" t="s">
        <v>486</v>
      </c>
      <c r="H570" s="156">
        <v>3.335</v>
      </c>
      <c r="I570" s="157"/>
      <c r="L570" s="153"/>
      <c r="M570" s="158"/>
      <c r="T570" s="159"/>
      <c r="AT570" s="154" t="s">
        <v>145</v>
      </c>
      <c r="AU570" s="154" t="s">
        <v>83</v>
      </c>
      <c r="AV570" s="13" t="s">
        <v>83</v>
      </c>
      <c r="AW570" s="13" t="s">
        <v>30</v>
      </c>
      <c r="AX570" s="13" t="s">
        <v>73</v>
      </c>
      <c r="AY570" s="154" t="s">
        <v>136</v>
      </c>
    </row>
    <row r="571" spans="2:65" s="13" customFormat="1" ht="11.25">
      <c r="B571" s="153"/>
      <c r="D571" s="147" t="s">
        <v>145</v>
      </c>
      <c r="E571" s="154" t="s">
        <v>1</v>
      </c>
      <c r="F571" s="155" t="s">
        <v>487</v>
      </c>
      <c r="H571" s="156">
        <v>0.72</v>
      </c>
      <c r="I571" s="157"/>
      <c r="L571" s="153"/>
      <c r="M571" s="158"/>
      <c r="T571" s="159"/>
      <c r="AT571" s="154" t="s">
        <v>145</v>
      </c>
      <c r="AU571" s="154" t="s">
        <v>83</v>
      </c>
      <c r="AV571" s="13" t="s">
        <v>83</v>
      </c>
      <c r="AW571" s="13" t="s">
        <v>30</v>
      </c>
      <c r="AX571" s="13" t="s">
        <v>73</v>
      </c>
      <c r="AY571" s="154" t="s">
        <v>136</v>
      </c>
    </row>
    <row r="572" spans="2:65" s="14" customFormat="1" ht="11.25">
      <c r="B572" s="160"/>
      <c r="D572" s="147" t="s">
        <v>145</v>
      </c>
      <c r="E572" s="161" t="s">
        <v>1</v>
      </c>
      <c r="F572" s="162" t="s">
        <v>149</v>
      </c>
      <c r="H572" s="163">
        <v>4.0549999999999997</v>
      </c>
      <c r="I572" s="164"/>
      <c r="L572" s="160"/>
      <c r="M572" s="165"/>
      <c r="T572" s="166"/>
      <c r="AT572" s="161" t="s">
        <v>145</v>
      </c>
      <c r="AU572" s="161" t="s">
        <v>83</v>
      </c>
      <c r="AV572" s="14" t="s">
        <v>143</v>
      </c>
      <c r="AW572" s="14" t="s">
        <v>30</v>
      </c>
      <c r="AX572" s="14" t="s">
        <v>81</v>
      </c>
      <c r="AY572" s="161" t="s">
        <v>136</v>
      </c>
    </row>
    <row r="573" spans="2:65" s="1" customFormat="1" ht="24.2" customHeight="1">
      <c r="B573" s="32"/>
      <c r="C573" s="133" t="s">
        <v>488</v>
      </c>
      <c r="D573" s="133" t="s">
        <v>138</v>
      </c>
      <c r="E573" s="134" t="s">
        <v>489</v>
      </c>
      <c r="F573" s="135" t="s">
        <v>490</v>
      </c>
      <c r="G573" s="136" t="s">
        <v>457</v>
      </c>
      <c r="H573" s="137">
        <v>3</v>
      </c>
      <c r="I573" s="138"/>
      <c r="J573" s="139">
        <f>ROUND(I573*H573,2)</f>
        <v>0</v>
      </c>
      <c r="K573" s="135" t="s">
        <v>142</v>
      </c>
      <c r="L573" s="32"/>
      <c r="M573" s="140" t="s">
        <v>1</v>
      </c>
      <c r="N573" s="141" t="s">
        <v>38</v>
      </c>
      <c r="P573" s="142">
        <f>O573*H573</f>
        <v>0</v>
      </c>
      <c r="Q573" s="142">
        <v>0</v>
      </c>
      <c r="R573" s="142">
        <f>Q573*H573</f>
        <v>0</v>
      </c>
      <c r="S573" s="142">
        <v>7.3999999999999996E-2</v>
      </c>
      <c r="T573" s="143">
        <f>S573*H573</f>
        <v>0.22199999999999998</v>
      </c>
      <c r="AR573" s="144" t="s">
        <v>143</v>
      </c>
      <c r="AT573" s="144" t="s">
        <v>138</v>
      </c>
      <c r="AU573" s="144" t="s">
        <v>83</v>
      </c>
      <c r="AY573" s="17" t="s">
        <v>136</v>
      </c>
      <c r="BE573" s="145">
        <f>IF(N573="základní",J573,0)</f>
        <v>0</v>
      </c>
      <c r="BF573" s="145">
        <f>IF(N573="snížená",J573,0)</f>
        <v>0</v>
      </c>
      <c r="BG573" s="145">
        <f>IF(N573="zákl. přenesená",J573,0)</f>
        <v>0</v>
      </c>
      <c r="BH573" s="145">
        <f>IF(N573="sníž. přenesená",J573,0)</f>
        <v>0</v>
      </c>
      <c r="BI573" s="145">
        <f>IF(N573="nulová",J573,0)</f>
        <v>0</v>
      </c>
      <c r="BJ573" s="17" t="s">
        <v>81</v>
      </c>
      <c r="BK573" s="145">
        <f>ROUND(I573*H573,2)</f>
        <v>0</v>
      </c>
      <c r="BL573" s="17" t="s">
        <v>143</v>
      </c>
      <c r="BM573" s="144" t="s">
        <v>491</v>
      </c>
    </row>
    <row r="574" spans="2:65" s="12" customFormat="1" ht="11.25">
      <c r="B574" s="146"/>
      <c r="D574" s="147" t="s">
        <v>145</v>
      </c>
      <c r="E574" s="148" t="s">
        <v>1</v>
      </c>
      <c r="F574" s="149" t="s">
        <v>168</v>
      </c>
      <c r="H574" s="148" t="s">
        <v>1</v>
      </c>
      <c r="I574" s="150"/>
      <c r="L574" s="146"/>
      <c r="M574" s="151"/>
      <c r="T574" s="152"/>
      <c r="AT574" s="148" t="s">
        <v>145</v>
      </c>
      <c r="AU574" s="148" t="s">
        <v>83</v>
      </c>
      <c r="AV574" s="12" t="s">
        <v>81</v>
      </c>
      <c r="AW574" s="12" t="s">
        <v>30</v>
      </c>
      <c r="AX574" s="12" t="s">
        <v>73</v>
      </c>
      <c r="AY574" s="148" t="s">
        <v>136</v>
      </c>
    </row>
    <row r="575" spans="2:65" s="13" customFormat="1" ht="11.25">
      <c r="B575" s="153"/>
      <c r="D575" s="147" t="s">
        <v>145</v>
      </c>
      <c r="E575" s="154" t="s">
        <v>1</v>
      </c>
      <c r="F575" s="155" t="s">
        <v>492</v>
      </c>
      <c r="H575" s="156">
        <v>1</v>
      </c>
      <c r="I575" s="157"/>
      <c r="L575" s="153"/>
      <c r="M575" s="158"/>
      <c r="T575" s="159"/>
      <c r="AT575" s="154" t="s">
        <v>145</v>
      </c>
      <c r="AU575" s="154" t="s">
        <v>83</v>
      </c>
      <c r="AV575" s="13" t="s">
        <v>83</v>
      </c>
      <c r="AW575" s="13" t="s">
        <v>30</v>
      </c>
      <c r="AX575" s="13" t="s">
        <v>73</v>
      </c>
      <c r="AY575" s="154" t="s">
        <v>136</v>
      </c>
    </row>
    <row r="576" spans="2:65" s="13" customFormat="1" ht="11.25">
      <c r="B576" s="153"/>
      <c r="D576" s="147" t="s">
        <v>145</v>
      </c>
      <c r="E576" s="154" t="s">
        <v>1</v>
      </c>
      <c r="F576" s="155" t="s">
        <v>493</v>
      </c>
      <c r="H576" s="156">
        <v>1</v>
      </c>
      <c r="I576" s="157"/>
      <c r="L576" s="153"/>
      <c r="M576" s="158"/>
      <c r="T576" s="159"/>
      <c r="AT576" s="154" t="s">
        <v>145</v>
      </c>
      <c r="AU576" s="154" t="s">
        <v>83</v>
      </c>
      <c r="AV576" s="13" t="s">
        <v>83</v>
      </c>
      <c r="AW576" s="13" t="s">
        <v>30</v>
      </c>
      <c r="AX576" s="13" t="s">
        <v>73</v>
      </c>
      <c r="AY576" s="154" t="s">
        <v>136</v>
      </c>
    </row>
    <row r="577" spans="2:65" s="13" customFormat="1" ht="11.25">
      <c r="B577" s="153"/>
      <c r="D577" s="147" t="s">
        <v>145</v>
      </c>
      <c r="E577" s="154" t="s">
        <v>1</v>
      </c>
      <c r="F577" s="155" t="s">
        <v>494</v>
      </c>
      <c r="H577" s="156">
        <v>1</v>
      </c>
      <c r="I577" s="157"/>
      <c r="L577" s="153"/>
      <c r="M577" s="158"/>
      <c r="T577" s="159"/>
      <c r="AT577" s="154" t="s">
        <v>145</v>
      </c>
      <c r="AU577" s="154" t="s">
        <v>83</v>
      </c>
      <c r="AV577" s="13" t="s">
        <v>83</v>
      </c>
      <c r="AW577" s="13" t="s">
        <v>30</v>
      </c>
      <c r="AX577" s="13" t="s">
        <v>73</v>
      </c>
      <c r="AY577" s="154" t="s">
        <v>136</v>
      </c>
    </row>
    <row r="578" spans="2:65" s="14" customFormat="1" ht="11.25">
      <c r="B578" s="160"/>
      <c r="D578" s="147" t="s">
        <v>145</v>
      </c>
      <c r="E578" s="161" t="s">
        <v>1</v>
      </c>
      <c r="F578" s="162" t="s">
        <v>149</v>
      </c>
      <c r="H578" s="163">
        <v>3</v>
      </c>
      <c r="I578" s="164"/>
      <c r="L578" s="160"/>
      <c r="M578" s="165"/>
      <c r="T578" s="166"/>
      <c r="AT578" s="161" t="s">
        <v>145</v>
      </c>
      <c r="AU578" s="161" t="s">
        <v>83</v>
      </c>
      <c r="AV578" s="14" t="s">
        <v>143</v>
      </c>
      <c r="AW578" s="14" t="s">
        <v>30</v>
      </c>
      <c r="AX578" s="14" t="s">
        <v>81</v>
      </c>
      <c r="AY578" s="161" t="s">
        <v>136</v>
      </c>
    </row>
    <row r="579" spans="2:65" s="1" customFormat="1" ht="24.2" customHeight="1">
      <c r="B579" s="32"/>
      <c r="C579" s="133" t="s">
        <v>495</v>
      </c>
      <c r="D579" s="133" t="s">
        <v>138</v>
      </c>
      <c r="E579" s="134" t="s">
        <v>496</v>
      </c>
      <c r="F579" s="135" t="s">
        <v>497</v>
      </c>
      <c r="G579" s="136" t="s">
        <v>457</v>
      </c>
      <c r="H579" s="137">
        <v>1</v>
      </c>
      <c r="I579" s="138"/>
      <c r="J579" s="139">
        <f>ROUND(I579*H579,2)</f>
        <v>0</v>
      </c>
      <c r="K579" s="135" t="s">
        <v>142</v>
      </c>
      <c r="L579" s="32"/>
      <c r="M579" s="140" t="s">
        <v>1</v>
      </c>
      <c r="N579" s="141" t="s">
        <v>38</v>
      </c>
      <c r="P579" s="142">
        <f>O579*H579</f>
        <v>0</v>
      </c>
      <c r="Q579" s="142">
        <v>0</v>
      </c>
      <c r="R579" s="142">
        <f>Q579*H579</f>
        <v>0</v>
      </c>
      <c r="S579" s="142">
        <v>9.9000000000000005E-2</v>
      </c>
      <c r="T579" s="143">
        <f>S579*H579</f>
        <v>9.9000000000000005E-2</v>
      </c>
      <c r="AR579" s="144" t="s">
        <v>143</v>
      </c>
      <c r="AT579" s="144" t="s">
        <v>138</v>
      </c>
      <c r="AU579" s="144" t="s">
        <v>83</v>
      </c>
      <c r="AY579" s="17" t="s">
        <v>136</v>
      </c>
      <c r="BE579" s="145">
        <f>IF(N579="základní",J579,0)</f>
        <v>0</v>
      </c>
      <c r="BF579" s="145">
        <f>IF(N579="snížená",J579,0)</f>
        <v>0</v>
      </c>
      <c r="BG579" s="145">
        <f>IF(N579="zákl. přenesená",J579,0)</f>
        <v>0</v>
      </c>
      <c r="BH579" s="145">
        <f>IF(N579="sníž. přenesená",J579,0)</f>
        <v>0</v>
      </c>
      <c r="BI579" s="145">
        <f>IF(N579="nulová",J579,0)</f>
        <v>0</v>
      </c>
      <c r="BJ579" s="17" t="s">
        <v>81</v>
      </c>
      <c r="BK579" s="145">
        <f>ROUND(I579*H579,2)</f>
        <v>0</v>
      </c>
      <c r="BL579" s="17" t="s">
        <v>143</v>
      </c>
      <c r="BM579" s="144" t="s">
        <v>498</v>
      </c>
    </row>
    <row r="580" spans="2:65" s="12" customFormat="1" ht="11.25">
      <c r="B580" s="146"/>
      <c r="D580" s="147" t="s">
        <v>145</v>
      </c>
      <c r="E580" s="148" t="s">
        <v>1</v>
      </c>
      <c r="F580" s="149" t="s">
        <v>168</v>
      </c>
      <c r="H580" s="148" t="s">
        <v>1</v>
      </c>
      <c r="I580" s="150"/>
      <c r="L580" s="146"/>
      <c r="M580" s="151"/>
      <c r="T580" s="152"/>
      <c r="AT580" s="148" t="s">
        <v>145</v>
      </c>
      <c r="AU580" s="148" t="s">
        <v>83</v>
      </c>
      <c r="AV580" s="12" t="s">
        <v>81</v>
      </c>
      <c r="AW580" s="12" t="s">
        <v>30</v>
      </c>
      <c r="AX580" s="12" t="s">
        <v>73</v>
      </c>
      <c r="AY580" s="148" t="s">
        <v>136</v>
      </c>
    </row>
    <row r="581" spans="2:65" s="13" customFormat="1" ht="11.25">
      <c r="B581" s="153"/>
      <c r="D581" s="147" t="s">
        <v>145</v>
      </c>
      <c r="E581" s="154" t="s">
        <v>1</v>
      </c>
      <c r="F581" s="155" t="s">
        <v>499</v>
      </c>
      <c r="H581" s="156">
        <v>1</v>
      </c>
      <c r="I581" s="157"/>
      <c r="L581" s="153"/>
      <c r="M581" s="158"/>
      <c r="T581" s="159"/>
      <c r="AT581" s="154" t="s">
        <v>145</v>
      </c>
      <c r="AU581" s="154" t="s">
        <v>83</v>
      </c>
      <c r="AV581" s="13" t="s">
        <v>83</v>
      </c>
      <c r="AW581" s="13" t="s">
        <v>30</v>
      </c>
      <c r="AX581" s="13" t="s">
        <v>73</v>
      </c>
      <c r="AY581" s="154" t="s">
        <v>136</v>
      </c>
    </row>
    <row r="582" spans="2:65" s="14" customFormat="1" ht="11.25">
      <c r="B582" s="160"/>
      <c r="D582" s="147" t="s">
        <v>145</v>
      </c>
      <c r="E582" s="161" t="s">
        <v>1</v>
      </c>
      <c r="F582" s="162" t="s">
        <v>149</v>
      </c>
      <c r="H582" s="163">
        <v>1</v>
      </c>
      <c r="I582" s="164"/>
      <c r="L582" s="160"/>
      <c r="M582" s="165"/>
      <c r="T582" s="166"/>
      <c r="AT582" s="161" t="s">
        <v>145</v>
      </c>
      <c r="AU582" s="161" t="s">
        <v>83</v>
      </c>
      <c r="AV582" s="14" t="s">
        <v>143</v>
      </c>
      <c r="AW582" s="14" t="s">
        <v>30</v>
      </c>
      <c r="AX582" s="14" t="s">
        <v>81</v>
      </c>
      <c r="AY582" s="161" t="s">
        <v>136</v>
      </c>
    </row>
    <row r="583" spans="2:65" s="1" customFormat="1" ht="24.2" customHeight="1">
      <c r="B583" s="32"/>
      <c r="C583" s="133" t="s">
        <v>500</v>
      </c>
      <c r="D583" s="133" t="s">
        <v>138</v>
      </c>
      <c r="E583" s="134" t="s">
        <v>501</v>
      </c>
      <c r="F583" s="135" t="s">
        <v>502</v>
      </c>
      <c r="G583" s="136" t="s">
        <v>160</v>
      </c>
      <c r="H583" s="137">
        <v>1.3680000000000001</v>
      </c>
      <c r="I583" s="138"/>
      <c r="J583" s="139">
        <f>ROUND(I583*H583,2)</f>
        <v>0</v>
      </c>
      <c r="K583" s="135" t="s">
        <v>142</v>
      </c>
      <c r="L583" s="32"/>
      <c r="M583" s="140" t="s">
        <v>1</v>
      </c>
      <c r="N583" s="141" t="s">
        <v>38</v>
      </c>
      <c r="P583" s="142">
        <f>O583*H583</f>
        <v>0</v>
      </c>
      <c r="Q583" s="142">
        <v>0</v>
      </c>
      <c r="R583" s="142">
        <f>Q583*H583</f>
        <v>0</v>
      </c>
      <c r="S583" s="142">
        <v>1.8</v>
      </c>
      <c r="T583" s="143">
        <f>S583*H583</f>
        <v>2.4624000000000001</v>
      </c>
      <c r="AR583" s="144" t="s">
        <v>143</v>
      </c>
      <c r="AT583" s="144" t="s">
        <v>138</v>
      </c>
      <c r="AU583" s="144" t="s">
        <v>83</v>
      </c>
      <c r="AY583" s="17" t="s">
        <v>136</v>
      </c>
      <c r="BE583" s="145">
        <f>IF(N583="základní",J583,0)</f>
        <v>0</v>
      </c>
      <c r="BF583" s="145">
        <f>IF(N583="snížená",J583,0)</f>
        <v>0</v>
      </c>
      <c r="BG583" s="145">
        <f>IF(N583="zákl. přenesená",J583,0)</f>
        <v>0</v>
      </c>
      <c r="BH583" s="145">
        <f>IF(N583="sníž. přenesená",J583,0)</f>
        <v>0</v>
      </c>
      <c r="BI583" s="145">
        <f>IF(N583="nulová",J583,0)</f>
        <v>0</v>
      </c>
      <c r="BJ583" s="17" t="s">
        <v>81</v>
      </c>
      <c r="BK583" s="145">
        <f>ROUND(I583*H583,2)</f>
        <v>0</v>
      </c>
      <c r="BL583" s="17" t="s">
        <v>143</v>
      </c>
      <c r="BM583" s="144" t="s">
        <v>503</v>
      </c>
    </row>
    <row r="584" spans="2:65" s="12" customFormat="1" ht="11.25">
      <c r="B584" s="146"/>
      <c r="D584" s="147" t="s">
        <v>145</v>
      </c>
      <c r="E584" s="148" t="s">
        <v>1</v>
      </c>
      <c r="F584" s="149" t="s">
        <v>504</v>
      </c>
      <c r="H584" s="148" t="s">
        <v>1</v>
      </c>
      <c r="I584" s="150"/>
      <c r="L584" s="146"/>
      <c r="M584" s="151"/>
      <c r="T584" s="152"/>
      <c r="AT584" s="148" t="s">
        <v>145</v>
      </c>
      <c r="AU584" s="148" t="s">
        <v>83</v>
      </c>
      <c r="AV584" s="12" t="s">
        <v>81</v>
      </c>
      <c r="AW584" s="12" t="s">
        <v>30</v>
      </c>
      <c r="AX584" s="12" t="s">
        <v>73</v>
      </c>
      <c r="AY584" s="148" t="s">
        <v>136</v>
      </c>
    </row>
    <row r="585" spans="2:65" s="12" customFormat="1" ht="11.25">
      <c r="B585" s="146"/>
      <c r="D585" s="147" t="s">
        <v>145</v>
      </c>
      <c r="E585" s="148" t="s">
        <v>1</v>
      </c>
      <c r="F585" s="149" t="s">
        <v>505</v>
      </c>
      <c r="H585" s="148" t="s">
        <v>1</v>
      </c>
      <c r="I585" s="150"/>
      <c r="L585" s="146"/>
      <c r="M585" s="151"/>
      <c r="T585" s="152"/>
      <c r="AT585" s="148" t="s">
        <v>145</v>
      </c>
      <c r="AU585" s="148" t="s">
        <v>83</v>
      </c>
      <c r="AV585" s="12" t="s">
        <v>81</v>
      </c>
      <c r="AW585" s="12" t="s">
        <v>30</v>
      </c>
      <c r="AX585" s="12" t="s">
        <v>73</v>
      </c>
      <c r="AY585" s="148" t="s">
        <v>136</v>
      </c>
    </row>
    <row r="586" spans="2:65" s="13" customFormat="1" ht="11.25">
      <c r="B586" s="153"/>
      <c r="D586" s="147" t="s">
        <v>145</v>
      </c>
      <c r="E586" s="154" t="s">
        <v>1</v>
      </c>
      <c r="F586" s="155" t="s">
        <v>506</v>
      </c>
      <c r="H586" s="156">
        <v>1.3680000000000001</v>
      </c>
      <c r="I586" s="157"/>
      <c r="L586" s="153"/>
      <c r="M586" s="158"/>
      <c r="T586" s="159"/>
      <c r="AT586" s="154" t="s">
        <v>145</v>
      </c>
      <c r="AU586" s="154" t="s">
        <v>83</v>
      </c>
      <c r="AV586" s="13" t="s">
        <v>83</v>
      </c>
      <c r="AW586" s="13" t="s">
        <v>30</v>
      </c>
      <c r="AX586" s="13" t="s">
        <v>73</v>
      </c>
      <c r="AY586" s="154" t="s">
        <v>136</v>
      </c>
    </row>
    <row r="587" spans="2:65" s="14" customFormat="1" ht="11.25">
      <c r="B587" s="160"/>
      <c r="D587" s="147" t="s">
        <v>145</v>
      </c>
      <c r="E587" s="161" t="s">
        <v>1</v>
      </c>
      <c r="F587" s="162" t="s">
        <v>149</v>
      </c>
      <c r="H587" s="163">
        <v>1.3680000000000001</v>
      </c>
      <c r="I587" s="164"/>
      <c r="L587" s="160"/>
      <c r="M587" s="165"/>
      <c r="T587" s="166"/>
      <c r="AT587" s="161" t="s">
        <v>145</v>
      </c>
      <c r="AU587" s="161" t="s">
        <v>83</v>
      </c>
      <c r="AV587" s="14" t="s">
        <v>143</v>
      </c>
      <c r="AW587" s="14" t="s">
        <v>30</v>
      </c>
      <c r="AX587" s="14" t="s">
        <v>81</v>
      </c>
      <c r="AY587" s="161" t="s">
        <v>136</v>
      </c>
    </row>
    <row r="588" spans="2:65" s="1" customFormat="1" ht="24.2" customHeight="1">
      <c r="B588" s="32"/>
      <c r="C588" s="133" t="s">
        <v>507</v>
      </c>
      <c r="D588" s="133" t="s">
        <v>138</v>
      </c>
      <c r="E588" s="134" t="s">
        <v>508</v>
      </c>
      <c r="F588" s="135" t="s">
        <v>509</v>
      </c>
      <c r="G588" s="136" t="s">
        <v>229</v>
      </c>
      <c r="H588" s="137">
        <v>75.900000000000006</v>
      </c>
      <c r="I588" s="138"/>
      <c r="J588" s="139">
        <f>ROUND(I588*H588,2)</f>
        <v>0</v>
      </c>
      <c r="K588" s="135" t="s">
        <v>142</v>
      </c>
      <c r="L588" s="32"/>
      <c r="M588" s="140" t="s">
        <v>1</v>
      </c>
      <c r="N588" s="141" t="s">
        <v>38</v>
      </c>
      <c r="P588" s="142">
        <f>O588*H588</f>
        <v>0</v>
      </c>
      <c r="Q588" s="142">
        <v>1.8040500000000001E-2</v>
      </c>
      <c r="R588" s="142">
        <f>Q588*H588</f>
        <v>1.3692739500000002</v>
      </c>
      <c r="S588" s="142">
        <v>0</v>
      </c>
      <c r="T588" s="143">
        <f>S588*H588</f>
        <v>0</v>
      </c>
      <c r="AR588" s="144" t="s">
        <v>143</v>
      </c>
      <c r="AT588" s="144" t="s">
        <v>138</v>
      </c>
      <c r="AU588" s="144" t="s">
        <v>83</v>
      </c>
      <c r="AY588" s="17" t="s">
        <v>136</v>
      </c>
      <c r="BE588" s="145">
        <f>IF(N588="základní",J588,0)</f>
        <v>0</v>
      </c>
      <c r="BF588" s="145">
        <f>IF(N588="snížená",J588,0)</f>
        <v>0</v>
      </c>
      <c r="BG588" s="145">
        <f>IF(N588="zákl. přenesená",J588,0)</f>
        <v>0</v>
      </c>
      <c r="BH588" s="145">
        <f>IF(N588="sníž. přenesená",J588,0)</f>
        <v>0</v>
      </c>
      <c r="BI588" s="145">
        <f>IF(N588="nulová",J588,0)</f>
        <v>0</v>
      </c>
      <c r="BJ588" s="17" t="s">
        <v>81</v>
      </c>
      <c r="BK588" s="145">
        <f>ROUND(I588*H588,2)</f>
        <v>0</v>
      </c>
      <c r="BL588" s="17" t="s">
        <v>143</v>
      </c>
      <c r="BM588" s="144" t="s">
        <v>510</v>
      </c>
    </row>
    <row r="589" spans="2:65" s="12" customFormat="1" ht="11.25">
      <c r="B589" s="146"/>
      <c r="D589" s="147" t="s">
        <v>145</v>
      </c>
      <c r="E589" s="148" t="s">
        <v>1</v>
      </c>
      <c r="F589" s="149" t="s">
        <v>205</v>
      </c>
      <c r="H589" s="148" t="s">
        <v>1</v>
      </c>
      <c r="I589" s="150"/>
      <c r="L589" s="146"/>
      <c r="M589" s="151"/>
      <c r="T589" s="152"/>
      <c r="AT589" s="148" t="s">
        <v>145</v>
      </c>
      <c r="AU589" s="148" t="s">
        <v>83</v>
      </c>
      <c r="AV589" s="12" t="s">
        <v>81</v>
      </c>
      <c r="AW589" s="12" t="s">
        <v>30</v>
      </c>
      <c r="AX589" s="12" t="s">
        <v>73</v>
      </c>
      <c r="AY589" s="148" t="s">
        <v>136</v>
      </c>
    </row>
    <row r="590" spans="2:65" s="12" customFormat="1" ht="11.25">
      <c r="B590" s="146"/>
      <c r="D590" s="147" t="s">
        <v>145</v>
      </c>
      <c r="E590" s="148" t="s">
        <v>1</v>
      </c>
      <c r="F590" s="149" t="s">
        <v>212</v>
      </c>
      <c r="H590" s="148" t="s">
        <v>1</v>
      </c>
      <c r="I590" s="150"/>
      <c r="L590" s="146"/>
      <c r="M590" s="151"/>
      <c r="T590" s="152"/>
      <c r="AT590" s="148" t="s">
        <v>145</v>
      </c>
      <c r="AU590" s="148" t="s">
        <v>83</v>
      </c>
      <c r="AV590" s="12" t="s">
        <v>81</v>
      </c>
      <c r="AW590" s="12" t="s">
        <v>30</v>
      </c>
      <c r="AX590" s="12" t="s">
        <v>73</v>
      </c>
      <c r="AY590" s="148" t="s">
        <v>136</v>
      </c>
    </row>
    <row r="591" spans="2:65" s="13" customFormat="1" ht="11.25">
      <c r="B591" s="153"/>
      <c r="D591" s="147" t="s">
        <v>145</v>
      </c>
      <c r="E591" s="154" t="s">
        <v>1</v>
      </c>
      <c r="F591" s="155" t="s">
        <v>511</v>
      </c>
      <c r="H591" s="156">
        <v>19.850000000000001</v>
      </c>
      <c r="I591" s="157"/>
      <c r="L591" s="153"/>
      <c r="M591" s="158"/>
      <c r="T591" s="159"/>
      <c r="AT591" s="154" t="s">
        <v>145</v>
      </c>
      <c r="AU591" s="154" t="s">
        <v>83</v>
      </c>
      <c r="AV591" s="13" t="s">
        <v>83</v>
      </c>
      <c r="AW591" s="13" t="s">
        <v>30</v>
      </c>
      <c r="AX591" s="13" t="s">
        <v>73</v>
      </c>
      <c r="AY591" s="154" t="s">
        <v>136</v>
      </c>
    </row>
    <row r="592" spans="2:65" s="12" customFormat="1" ht="11.25">
      <c r="B592" s="146"/>
      <c r="D592" s="147" t="s">
        <v>145</v>
      </c>
      <c r="E592" s="148" t="s">
        <v>1</v>
      </c>
      <c r="F592" s="149" t="s">
        <v>214</v>
      </c>
      <c r="H592" s="148" t="s">
        <v>1</v>
      </c>
      <c r="I592" s="150"/>
      <c r="L592" s="146"/>
      <c r="M592" s="151"/>
      <c r="T592" s="152"/>
      <c r="AT592" s="148" t="s">
        <v>145</v>
      </c>
      <c r="AU592" s="148" t="s">
        <v>83</v>
      </c>
      <c r="AV592" s="12" t="s">
        <v>81</v>
      </c>
      <c r="AW592" s="12" t="s">
        <v>30</v>
      </c>
      <c r="AX592" s="12" t="s">
        <v>73</v>
      </c>
      <c r="AY592" s="148" t="s">
        <v>136</v>
      </c>
    </row>
    <row r="593" spans="2:65" s="13" customFormat="1" ht="11.25">
      <c r="B593" s="153"/>
      <c r="D593" s="147" t="s">
        <v>145</v>
      </c>
      <c r="E593" s="154" t="s">
        <v>1</v>
      </c>
      <c r="F593" s="155" t="s">
        <v>512</v>
      </c>
      <c r="H593" s="156">
        <v>56.05</v>
      </c>
      <c r="I593" s="157"/>
      <c r="L593" s="153"/>
      <c r="M593" s="158"/>
      <c r="T593" s="159"/>
      <c r="AT593" s="154" t="s">
        <v>145</v>
      </c>
      <c r="AU593" s="154" t="s">
        <v>83</v>
      </c>
      <c r="AV593" s="13" t="s">
        <v>83</v>
      </c>
      <c r="AW593" s="13" t="s">
        <v>30</v>
      </c>
      <c r="AX593" s="13" t="s">
        <v>73</v>
      </c>
      <c r="AY593" s="154" t="s">
        <v>136</v>
      </c>
    </row>
    <row r="594" spans="2:65" s="14" customFormat="1" ht="11.25">
      <c r="B594" s="160"/>
      <c r="D594" s="147" t="s">
        <v>145</v>
      </c>
      <c r="E594" s="161" t="s">
        <v>1</v>
      </c>
      <c r="F594" s="162" t="s">
        <v>149</v>
      </c>
      <c r="H594" s="163">
        <v>75.900000000000006</v>
      </c>
      <c r="I594" s="164"/>
      <c r="L594" s="160"/>
      <c r="M594" s="165"/>
      <c r="T594" s="166"/>
      <c r="AT594" s="161" t="s">
        <v>145</v>
      </c>
      <c r="AU594" s="161" t="s">
        <v>83</v>
      </c>
      <c r="AV594" s="14" t="s">
        <v>143</v>
      </c>
      <c r="AW594" s="14" t="s">
        <v>30</v>
      </c>
      <c r="AX594" s="14" t="s">
        <v>81</v>
      </c>
      <c r="AY594" s="161" t="s">
        <v>136</v>
      </c>
    </row>
    <row r="595" spans="2:65" s="1" customFormat="1" ht="37.9" customHeight="1">
      <c r="B595" s="32"/>
      <c r="C595" s="133" t="s">
        <v>513</v>
      </c>
      <c r="D595" s="133" t="s">
        <v>138</v>
      </c>
      <c r="E595" s="134" t="s">
        <v>514</v>
      </c>
      <c r="F595" s="135" t="s">
        <v>515</v>
      </c>
      <c r="G595" s="136" t="s">
        <v>141</v>
      </c>
      <c r="H595" s="137">
        <v>52.2</v>
      </c>
      <c r="I595" s="138"/>
      <c r="J595" s="139">
        <f>ROUND(I595*H595,2)</f>
        <v>0</v>
      </c>
      <c r="K595" s="135" t="s">
        <v>142</v>
      </c>
      <c r="L595" s="32"/>
      <c r="M595" s="140" t="s">
        <v>1</v>
      </c>
      <c r="N595" s="141" t="s">
        <v>38</v>
      </c>
      <c r="P595" s="142">
        <f>O595*H595</f>
        <v>0</v>
      </c>
      <c r="Q595" s="142">
        <v>0</v>
      </c>
      <c r="R595" s="142">
        <f>Q595*H595</f>
        <v>0</v>
      </c>
      <c r="S595" s="142">
        <v>4.5999999999999999E-2</v>
      </c>
      <c r="T595" s="143">
        <f>S595*H595</f>
        <v>2.4012000000000002</v>
      </c>
      <c r="AR595" s="144" t="s">
        <v>143</v>
      </c>
      <c r="AT595" s="144" t="s">
        <v>138</v>
      </c>
      <c r="AU595" s="144" t="s">
        <v>83</v>
      </c>
      <c r="AY595" s="17" t="s">
        <v>136</v>
      </c>
      <c r="BE595" s="145">
        <f>IF(N595="základní",J595,0)</f>
        <v>0</v>
      </c>
      <c r="BF595" s="145">
        <f>IF(N595="snížená",J595,0)</f>
        <v>0</v>
      </c>
      <c r="BG595" s="145">
        <f>IF(N595="zákl. přenesená",J595,0)</f>
        <v>0</v>
      </c>
      <c r="BH595" s="145">
        <f>IF(N595="sníž. přenesená",J595,0)</f>
        <v>0</v>
      </c>
      <c r="BI595" s="145">
        <f>IF(N595="nulová",J595,0)</f>
        <v>0</v>
      </c>
      <c r="BJ595" s="17" t="s">
        <v>81</v>
      </c>
      <c r="BK595" s="145">
        <f>ROUND(I595*H595,2)</f>
        <v>0</v>
      </c>
      <c r="BL595" s="17" t="s">
        <v>143</v>
      </c>
      <c r="BM595" s="144" t="s">
        <v>516</v>
      </c>
    </row>
    <row r="596" spans="2:65" s="12" customFormat="1" ht="11.25">
      <c r="B596" s="146"/>
      <c r="D596" s="147" t="s">
        <v>145</v>
      </c>
      <c r="E596" s="148" t="s">
        <v>1</v>
      </c>
      <c r="F596" s="149" t="s">
        <v>146</v>
      </c>
      <c r="H596" s="148" t="s">
        <v>1</v>
      </c>
      <c r="I596" s="150"/>
      <c r="L596" s="146"/>
      <c r="M596" s="151"/>
      <c r="T596" s="152"/>
      <c r="AT596" s="148" t="s">
        <v>145</v>
      </c>
      <c r="AU596" s="148" t="s">
        <v>83</v>
      </c>
      <c r="AV596" s="12" t="s">
        <v>81</v>
      </c>
      <c r="AW596" s="12" t="s">
        <v>30</v>
      </c>
      <c r="AX596" s="12" t="s">
        <v>73</v>
      </c>
      <c r="AY596" s="148" t="s">
        <v>136</v>
      </c>
    </row>
    <row r="597" spans="2:65" s="12" customFormat="1" ht="11.25">
      <c r="B597" s="146"/>
      <c r="D597" s="147" t="s">
        <v>145</v>
      </c>
      <c r="E597" s="148" t="s">
        <v>1</v>
      </c>
      <c r="F597" s="149" t="s">
        <v>294</v>
      </c>
      <c r="H597" s="148" t="s">
        <v>1</v>
      </c>
      <c r="I597" s="150"/>
      <c r="L597" s="146"/>
      <c r="M597" s="151"/>
      <c r="T597" s="152"/>
      <c r="AT597" s="148" t="s">
        <v>145</v>
      </c>
      <c r="AU597" s="148" t="s">
        <v>83</v>
      </c>
      <c r="AV597" s="12" t="s">
        <v>81</v>
      </c>
      <c r="AW597" s="12" t="s">
        <v>30</v>
      </c>
      <c r="AX597" s="12" t="s">
        <v>73</v>
      </c>
      <c r="AY597" s="148" t="s">
        <v>136</v>
      </c>
    </row>
    <row r="598" spans="2:65" s="13" customFormat="1" ht="11.25">
      <c r="B598" s="153"/>
      <c r="D598" s="147" t="s">
        <v>145</v>
      </c>
      <c r="E598" s="154" t="s">
        <v>1</v>
      </c>
      <c r="F598" s="155" t="s">
        <v>276</v>
      </c>
      <c r="H598" s="156">
        <v>5.34</v>
      </c>
      <c r="I598" s="157"/>
      <c r="L598" s="153"/>
      <c r="M598" s="158"/>
      <c r="T598" s="159"/>
      <c r="AT598" s="154" t="s">
        <v>145</v>
      </c>
      <c r="AU598" s="154" t="s">
        <v>83</v>
      </c>
      <c r="AV598" s="13" t="s">
        <v>83</v>
      </c>
      <c r="AW598" s="13" t="s">
        <v>30</v>
      </c>
      <c r="AX598" s="13" t="s">
        <v>73</v>
      </c>
      <c r="AY598" s="154" t="s">
        <v>136</v>
      </c>
    </row>
    <row r="599" spans="2:65" s="13" customFormat="1" ht="11.25">
      <c r="B599" s="153"/>
      <c r="D599" s="147" t="s">
        <v>145</v>
      </c>
      <c r="E599" s="154" t="s">
        <v>1</v>
      </c>
      <c r="F599" s="155" t="s">
        <v>277</v>
      </c>
      <c r="H599" s="156">
        <v>2.88</v>
      </c>
      <c r="I599" s="157"/>
      <c r="L599" s="153"/>
      <c r="M599" s="158"/>
      <c r="T599" s="159"/>
      <c r="AT599" s="154" t="s">
        <v>145</v>
      </c>
      <c r="AU599" s="154" t="s">
        <v>83</v>
      </c>
      <c r="AV599" s="13" t="s">
        <v>83</v>
      </c>
      <c r="AW599" s="13" t="s">
        <v>30</v>
      </c>
      <c r="AX599" s="13" t="s">
        <v>73</v>
      </c>
      <c r="AY599" s="154" t="s">
        <v>136</v>
      </c>
    </row>
    <row r="600" spans="2:65" s="13" customFormat="1" ht="11.25">
      <c r="B600" s="153"/>
      <c r="D600" s="147" t="s">
        <v>145</v>
      </c>
      <c r="E600" s="154" t="s">
        <v>1</v>
      </c>
      <c r="F600" s="155" t="s">
        <v>278</v>
      </c>
      <c r="H600" s="156">
        <v>4.2</v>
      </c>
      <c r="I600" s="157"/>
      <c r="L600" s="153"/>
      <c r="M600" s="158"/>
      <c r="T600" s="159"/>
      <c r="AT600" s="154" t="s">
        <v>145</v>
      </c>
      <c r="AU600" s="154" t="s">
        <v>83</v>
      </c>
      <c r="AV600" s="13" t="s">
        <v>83</v>
      </c>
      <c r="AW600" s="13" t="s">
        <v>30</v>
      </c>
      <c r="AX600" s="13" t="s">
        <v>73</v>
      </c>
      <c r="AY600" s="154" t="s">
        <v>136</v>
      </c>
    </row>
    <row r="601" spans="2:65" s="13" customFormat="1" ht="11.25">
      <c r="B601" s="153"/>
      <c r="D601" s="147" t="s">
        <v>145</v>
      </c>
      <c r="E601" s="154" t="s">
        <v>1</v>
      </c>
      <c r="F601" s="155" t="s">
        <v>279</v>
      </c>
      <c r="H601" s="156">
        <v>2.91</v>
      </c>
      <c r="I601" s="157"/>
      <c r="L601" s="153"/>
      <c r="M601" s="158"/>
      <c r="T601" s="159"/>
      <c r="AT601" s="154" t="s">
        <v>145</v>
      </c>
      <c r="AU601" s="154" t="s">
        <v>83</v>
      </c>
      <c r="AV601" s="13" t="s">
        <v>83</v>
      </c>
      <c r="AW601" s="13" t="s">
        <v>30</v>
      </c>
      <c r="AX601" s="13" t="s">
        <v>73</v>
      </c>
      <c r="AY601" s="154" t="s">
        <v>136</v>
      </c>
    </row>
    <row r="602" spans="2:65" s="13" customFormat="1" ht="11.25">
      <c r="B602" s="153"/>
      <c r="D602" s="147" t="s">
        <v>145</v>
      </c>
      <c r="E602" s="154" t="s">
        <v>1</v>
      </c>
      <c r="F602" s="155" t="s">
        <v>280</v>
      </c>
      <c r="H602" s="156">
        <v>5.31</v>
      </c>
      <c r="I602" s="157"/>
      <c r="L602" s="153"/>
      <c r="M602" s="158"/>
      <c r="T602" s="159"/>
      <c r="AT602" s="154" t="s">
        <v>145</v>
      </c>
      <c r="AU602" s="154" t="s">
        <v>83</v>
      </c>
      <c r="AV602" s="13" t="s">
        <v>83</v>
      </c>
      <c r="AW602" s="13" t="s">
        <v>30</v>
      </c>
      <c r="AX602" s="13" t="s">
        <v>73</v>
      </c>
      <c r="AY602" s="154" t="s">
        <v>136</v>
      </c>
    </row>
    <row r="603" spans="2:65" s="13" customFormat="1" ht="11.25">
      <c r="B603" s="153"/>
      <c r="D603" s="147" t="s">
        <v>145</v>
      </c>
      <c r="E603" s="154" t="s">
        <v>1</v>
      </c>
      <c r="F603" s="155" t="s">
        <v>281</v>
      </c>
      <c r="H603" s="156">
        <v>3.57</v>
      </c>
      <c r="I603" s="157"/>
      <c r="L603" s="153"/>
      <c r="M603" s="158"/>
      <c r="T603" s="159"/>
      <c r="AT603" s="154" t="s">
        <v>145</v>
      </c>
      <c r="AU603" s="154" t="s">
        <v>83</v>
      </c>
      <c r="AV603" s="13" t="s">
        <v>83</v>
      </c>
      <c r="AW603" s="13" t="s">
        <v>30</v>
      </c>
      <c r="AX603" s="13" t="s">
        <v>73</v>
      </c>
      <c r="AY603" s="154" t="s">
        <v>136</v>
      </c>
    </row>
    <row r="604" spans="2:65" s="13" customFormat="1" ht="11.25">
      <c r="B604" s="153"/>
      <c r="D604" s="147" t="s">
        <v>145</v>
      </c>
      <c r="E604" s="154" t="s">
        <v>1</v>
      </c>
      <c r="F604" s="155" t="s">
        <v>282</v>
      </c>
      <c r="H604" s="156">
        <v>3.12</v>
      </c>
      <c r="I604" s="157"/>
      <c r="L604" s="153"/>
      <c r="M604" s="158"/>
      <c r="T604" s="159"/>
      <c r="AT604" s="154" t="s">
        <v>145</v>
      </c>
      <c r="AU604" s="154" t="s">
        <v>83</v>
      </c>
      <c r="AV604" s="13" t="s">
        <v>83</v>
      </c>
      <c r="AW604" s="13" t="s">
        <v>30</v>
      </c>
      <c r="AX604" s="13" t="s">
        <v>73</v>
      </c>
      <c r="AY604" s="154" t="s">
        <v>136</v>
      </c>
    </row>
    <row r="605" spans="2:65" s="13" customFormat="1" ht="11.25">
      <c r="B605" s="153"/>
      <c r="D605" s="147" t="s">
        <v>145</v>
      </c>
      <c r="E605" s="154" t="s">
        <v>1</v>
      </c>
      <c r="F605" s="155" t="s">
        <v>283</v>
      </c>
      <c r="H605" s="156">
        <v>1.77</v>
      </c>
      <c r="I605" s="157"/>
      <c r="L605" s="153"/>
      <c r="M605" s="158"/>
      <c r="T605" s="159"/>
      <c r="AT605" s="154" t="s">
        <v>145</v>
      </c>
      <c r="AU605" s="154" t="s">
        <v>83</v>
      </c>
      <c r="AV605" s="13" t="s">
        <v>83</v>
      </c>
      <c r="AW605" s="13" t="s">
        <v>30</v>
      </c>
      <c r="AX605" s="13" t="s">
        <v>73</v>
      </c>
      <c r="AY605" s="154" t="s">
        <v>136</v>
      </c>
    </row>
    <row r="606" spans="2:65" s="13" customFormat="1" ht="11.25">
      <c r="B606" s="153"/>
      <c r="D606" s="147" t="s">
        <v>145</v>
      </c>
      <c r="E606" s="154" t="s">
        <v>1</v>
      </c>
      <c r="F606" s="155" t="s">
        <v>284</v>
      </c>
      <c r="H606" s="156">
        <v>3.72</v>
      </c>
      <c r="I606" s="157"/>
      <c r="L606" s="153"/>
      <c r="M606" s="158"/>
      <c r="T606" s="159"/>
      <c r="AT606" s="154" t="s">
        <v>145</v>
      </c>
      <c r="AU606" s="154" t="s">
        <v>83</v>
      </c>
      <c r="AV606" s="13" t="s">
        <v>83</v>
      </c>
      <c r="AW606" s="13" t="s">
        <v>30</v>
      </c>
      <c r="AX606" s="13" t="s">
        <v>73</v>
      </c>
      <c r="AY606" s="154" t="s">
        <v>136</v>
      </c>
    </row>
    <row r="607" spans="2:65" s="13" customFormat="1" ht="11.25">
      <c r="B607" s="153"/>
      <c r="D607" s="147" t="s">
        <v>145</v>
      </c>
      <c r="E607" s="154" t="s">
        <v>1</v>
      </c>
      <c r="F607" s="155" t="s">
        <v>285</v>
      </c>
      <c r="H607" s="156">
        <v>1.53</v>
      </c>
      <c r="I607" s="157"/>
      <c r="L607" s="153"/>
      <c r="M607" s="158"/>
      <c r="T607" s="159"/>
      <c r="AT607" s="154" t="s">
        <v>145</v>
      </c>
      <c r="AU607" s="154" t="s">
        <v>83</v>
      </c>
      <c r="AV607" s="13" t="s">
        <v>83</v>
      </c>
      <c r="AW607" s="13" t="s">
        <v>30</v>
      </c>
      <c r="AX607" s="13" t="s">
        <v>73</v>
      </c>
      <c r="AY607" s="154" t="s">
        <v>136</v>
      </c>
    </row>
    <row r="608" spans="2:65" s="13" customFormat="1" ht="11.25">
      <c r="B608" s="153"/>
      <c r="D608" s="147" t="s">
        <v>145</v>
      </c>
      <c r="E608" s="154" t="s">
        <v>1</v>
      </c>
      <c r="F608" s="155" t="s">
        <v>286</v>
      </c>
      <c r="H608" s="156">
        <v>1.53</v>
      </c>
      <c r="I608" s="157"/>
      <c r="L608" s="153"/>
      <c r="M608" s="158"/>
      <c r="T608" s="159"/>
      <c r="AT608" s="154" t="s">
        <v>145</v>
      </c>
      <c r="AU608" s="154" t="s">
        <v>83</v>
      </c>
      <c r="AV608" s="13" t="s">
        <v>83</v>
      </c>
      <c r="AW608" s="13" t="s">
        <v>30</v>
      </c>
      <c r="AX608" s="13" t="s">
        <v>73</v>
      </c>
      <c r="AY608" s="154" t="s">
        <v>136</v>
      </c>
    </row>
    <row r="609" spans="2:65" s="13" customFormat="1" ht="11.25">
      <c r="B609" s="153"/>
      <c r="D609" s="147" t="s">
        <v>145</v>
      </c>
      <c r="E609" s="154" t="s">
        <v>1</v>
      </c>
      <c r="F609" s="155" t="s">
        <v>287</v>
      </c>
      <c r="H609" s="156">
        <v>2.1</v>
      </c>
      <c r="I609" s="157"/>
      <c r="L609" s="153"/>
      <c r="M609" s="158"/>
      <c r="T609" s="159"/>
      <c r="AT609" s="154" t="s">
        <v>145</v>
      </c>
      <c r="AU609" s="154" t="s">
        <v>83</v>
      </c>
      <c r="AV609" s="13" t="s">
        <v>83</v>
      </c>
      <c r="AW609" s="13" t="s">
        <v>30</v>
      </c>
      <c r="AX609" s="13" t="s">
        <v>73</v>
      </c>
      <c r="AY609" s="154" t="s">
        <v>136</v>
      </c>
    </row>
    <row r="610" spans="2:65" s="13" customFormat="1" ht="11.25">
      <c r="B610" s="153"/>
      <c r="D610" s="147" t="s">
        <v>145</v>
      </c>
      <c r="E610" s="154" t="s">
        <v>1</v>
      </c>
      <c r="F610" s="155" t="s">
        <v>288</v>
      </c>
      <c r="H610" s="156">
        <v>4.62</v>
      </c>
      <c r="I610" s="157"/>
      <c r="L610" s="153"/>
      <c r="M610" s="158"/>
      <c r="T610" s="159"/>
      <c r="AT610" s="154" t="s">
        <v>145</v>
      </c>
      <c r="AU610" s="154" t="s">
        <v>83</v>
      </c>
      <c r="AV610" s="13" t="s">
        <v>83</v>
      </c>
      <c r="AW610" s="13" t="s">
        <v>30</v>
      </c>
      <c r="AX610" s="13" t="s">
        <v>73</v>
      </c>
      <c r="AY610" s="154" t="s">
        <v>136</v>
      </c>
    </row>
    <row r="611" spans="2:65" s="13" customFormat="1" ht="11.25">
      <c r="B611" s="153"/>
      <c r="D611" s="147" t="s">
        <v>145</v>
      </c>
      <c r="E611" s="154" t="s">
        <v>1</v>
      </c>
      <c r="F611" s="155" t="s">
        <v>289</v>
      </c>
      <c r="H611" s="156">
        <v>9.6</v>
      </c>
      <c r="I611" s="157"/>
      <c r="L611" s="153"/>
      <c r="M611" s="158"/>
      <c r="T611" s="159"/>
      <c r="AT611" s="154" t="s">
        <v>145</v>
      </c>
      <c r="AU611" s="154" t="s">
        <v>83</v>
      </c>
      <c r="AV611" s="13" t="s">
        <v>83</v>
      </c>
      <c r="AW611" s="13" t="s">
        <v>30</v>
      </c>
      <c r="AX611" s="13" t="s">
        <v>73</v>
      </c>
      <c r="AY611" s="154" t="s">
        <v>136</v>
      </c>
    </row>
    <row r="612" spans="2:65" s="14" customFormat="1" ht="11.25">
      <c r="B612" s="160"/>
      <c r="D612" s="147" t="s">
        <v>145</v>
      </c>
      <c r="E612" s="161" t="s">
        <v>1</v>
      </c>
      <c r="F612" s="162" t="s">
        <v>149</v>
      </c>
      <c r="H612" s="163">
        <v>52.2</v>
      </c>
      <c r="I612" s="164"/>
      <c r="L612" s="160"/>
      <c r="M612" s="165"/>
      <c r="T612" s="166"/>
      <c r="AT612" s="161" t="s">
        <v>145</v>
      </c>
      <c r="AU612" s="161" t="s">
        <v>83</v>
      </c>
      <c r="AV612" s="14" t="s">
        <v>143</v>
      </c>
      <c r="AW612" s="14" t="s">
        <v>30</v>
      </c>
      <c r="AX612" s="14" t="s">
        <v>81</v>
      </c>
      <c r="AY612" s="161" t="s">
        <v>136</v>
      </c>
    </row>
    <row r="613" spans="2:65" s="1" customFormat="1" ht="37.9" customHeight="1">
      <c r="B613" s="32"/>
      <c r="C613" s="133" t="s">
        <v>517</v>
      </c>
      <c r="D613" s="133" t="s">
        <v>138</v>
      </c>
      <c r="E613" s="134" t="s">
        <v>518</v>
      </c>
      <c r="F613" s="135" t="s">
        <v>519</v>
      </c>
      <c r="G613" s="136" t="s">
        <v>141</v>
      </c>
      <c r="H613" s="137">
        <v>41.34</v>
      </c>
      <c r="I613" s="138"/>
      <c r="J613" s="139">
        <f>ROUND(I613*H613,2)</f>
        <v>0</v>
      </c>
      <c r="K613" s="135" t="s">
        <v>142</v>
      </c>
      <c r="L613" s="32"/>
      <c r="M613" s="140" t="s">
        <v>1</v>
      </c>
      <c r="N613" s="141" t="s">
        <v>38</v>
      </c>
      <c r="P613" s="142">
        <f>O613*H613</f>
        <v>0</v>
      </c>
      <c r="Q613" s="142">
        <v>0</v>
      </c>
      <c r="R613" s="142">
        <f>Q613*H613</f>
        <v>0</v>
      </c>
      <c r="S613" s="142">
        <v>5.8999999999999997E-2</v>
      </c>
      <c r="T613" s="143">
        <f>S613*H613</f>
        <v>2.43906</v>
      </c>
      <c r="AR613" s="144" t="s">
        <v>143</v>
      </c>
      <c r="AT613" s="144" t="s">
        <v>138</v>
      </c>
      <c r="AU613" s="144" t="s">
        <v>83</v>
      </c>
      <c r="AY613" s="17" t="s">
        <v>136</v>
      </c>
      <c r="BE613" s="145">
        <f>IF(N613="základní",J613,0)</f>
        <v>0</v>
      </c>
      <c r="BF613" s="145">
        <f>IF(N613="snížená",J613,0)</f>
        <v>0</v>
      </c>
      <c r="BG613" s="145">
        <f>IF(N613="zákl. přenesená",J613,0)</f>
        <v>0</v>
      </c>
      <c r="BH613" s="145">
        <f>IF(N613="sníž. přenesená",J613,0)</f>
        <v>0</v>
      </c>
      <c r="BI613" s="145">
        <f>IF(N613="nulová",J613,0)</f>
        <v>0</v>
      </c>
      <c r="BJ613" s="17" t="s">
        <v>81</v>
      </c>
      <c r="BK613" s="145">
        <f>ROUND(I613*H613,2)</f>
        <v>0</v>
      </c>
      <c r="BL613" s="17" t="s">
        <v>143</v>
      </c>
      <c r="BM613" s="144" t="s">
        <v>520</v>
      </c>
    </row>
    <row r="614" spans="2:65" s="12" customFormat="1" ht="11.25">
      <c r="B614" s="146"/>
      <c r="D614" s="147" t="s">
        <v>145</v>
      </c>
      <c r="E614" s="148" t="s">
        <v>1</v>
      </c>
      <c r="F614" s="149" t="s">
        <v>345</v>
      </c>
      <c r="H614" s="148" t="s">
        <v>1</v>
      </c>
      <c r="I614" s="150"/>
      <c r="L614" s="146"/>
      <c r="M614" s="151"/>
      <c r="T614" s="152"/>
      <c r="AT614" s="148" t="s">
        <v>145</v>
      </c>
      <c r="AU614" s="148" t="s">
        <v>83</v>
      </c>
      <c r="AV614" s="12" t="s">
        <v>81</v>
      </c>
      <c r="AW614" s="12" t="s">
        <v>30</v>
      </c>
      <c r="AX614" s="12" t="s">
        <v>73</v>
      </c>
      <c r="AY614" s="148" t="s">
        <v>136</v>
      </c>
    </row>
    <row r="615" spans="2:65" s="12" customFormat="1" ht="11.25">
      <c r="B615" s="146"/>
      <c r="D615" s="147" t="s">
        <v>145</v>
      </c>
      <c r="E615" s="148" t="s">
        <v>1</v>
      </c>
      <c r="F615" s="149" t="s">
        <v>346</v>
      </c>
      <c r="H615" s="148" t="s">
        <v>1</v>
      </c>
      <c r="I615" s="150"/>
      <c r="L615" s="146"/>
      <c r="M615" s="151"/>
      <c r="T615" s="152"/>
      <c r="AT615" s="148" t="s">
        <v>145</v>
      </c>
      <c r="AU615" s="148" t="s">
        <v>83</v>
      </c>
      <c r="AV615" s="12" t="s">
        <v>81</v>
      </c>
      <c r="AW615" s="12" t="s">
        <v>30</v>
      </c>
      <c r="AX615" s="12" t="s">
        <v>73</v>
      </c>
      <c r="AY615" s="148" t="s">
        <v>136</v>
      </c>
    </row>
    <row r="616" spans="2:65" s="12" customFormat="1" ht="11.25">
      <c r="B616" s="146"/>
      <c r="D616" s="147" t="s">
        <v>145</v>
      </c>
      <c r="E616" s="148" t="s">
        <v>1</v>
      </c>
      <c r="F616" s="149" t="s">
        <v>345</v>
      </c>
      <c r="H616" s="148" t="s">
        <v>1</v>
      </c>
      <c r="I616" s="150"/>
      <c r="L616" s="146"/>
      <c r="M616" s="151"/>
      <c r="T616" s="152"/>
      <c r="AT616" s="148" t="s">
        <v>145</v>
      </c>
      <c r="AU616" s="148" t="s">
        <v>83</v>
      </c>
      <c r="AV616" s="12" t="s">
        <v>81</v>
      </c>
      <c r="AW616" s="12" t="s">
        <v>30</v>
      </c>
      <c r="AX616" s="12" t="s">
        <v>73</v>
      </c>
      <c r="AY616" s="148" t="s">
        <v>136</v>
      </c>
    </row>
    <row r="617" spans="2:65" s="12" customFormat="1" ht="11.25">
      <c r="B617" s="146"/>
      <c r="D617" s="147" t="s">
        <v>145</v>
      </c>
      <c r="E617" s="148" t="s">
        <v>1</v>
      </c>
      <c r="F617" s="149" t="s">
        <v>347</v>
      </c>
      <c r="H617" s="148" t="s">
        <v>1</v>
      </c>
      <c r="I617" s="150"/>
      <c r="L617" s="146"/>
      <c r="M617" s="151"/>
      <c r="T617" s="152"/>
      <c r="AT617" s="148" t="s">
        <v>145</v>
      </c>
      <c r="AU617" s="148" t="s">
        <v>83</v>
      </c>
      <c r="AV617" s="12" t="s">
        <v>81</v>
      </c>
      <c r="AW617" s="12" t="s">
        <v>30</v>
      </c>
      <c r="AX617" s="12" t="s">
        <v>73</v>
      </c>
      <c r="AY617" s="148" t="s">
        <v>136</v>
      </c>
    </row>
    <row r="618" spans="2:65" s="13" customFormat="1" ht="11.25">
      <c r="B618" s="153"/>
      <c r="D618" s="147" t="s">
        <v>145</v>
      </c>
      <c r="E618" s="154" t="s">
        <v>1</v>
      </c>
      <c r="F618" s="155" t="s">
        <v>348</v>
      </c>
      <c r="H618" s="156">
        <v>41.34</v>
      </c>
      <c r="I618" s="157"/>
      <c r="L618" s="153"/>
      <c r="M618" s="158"/>
      <c r="T618" s="159"/>
      <c r="AT618" s="154" t="s">
        <v>145</v>
      </c>
      <c r="AU618" s="154" t="s">
        <v>83</v>
      </c>
      <c r="AV618" s="13" t="s">
        <v>83</v>
      </c>
      <c r="AW618" s="13" t="s">
        <v>30</v>
      </c>
      <c r="AX618" s="13" t="s">
        <v>73</v>
      </c>
      <c r="AY618" s="154" t="s">
        <v>136</v>
      </c>
    </row>
    <row r="619" spans="2:65" s="14" customFormat="1" ht="11.25">
      <c r="B619" s="160"/>
      <c r="D619" s="147" t="s">
        <v>145</v>
      </c>
      <c r="E619" s="161" t="s">
        <v>1</v>
      </c>
      <c r="F619" s="162" t="s">
        <v>149</v>
      </c>
      <c r="H619" s="163">
        <v>41.34</v>
      </c>
      <c r="I619" s="164"/>
      <c r="L619" s="160"/>
      <c r="M619" s="165"/>
      <c r="T619" s="166"/>
      <c r="AT619" s="161" t="s">
        <v>145</v>
      </c>
      <c r="AU619" s="161" t="s">
        <v>83</v>
      </c>
      <c r="AV619" s="14" t="s">
        <v>143</v>
      </c>
      <c r="AW619" s="14" t="s">
        <v>30</v>
      </c>
      <c r="AX619" s="14" t="s">
        <v>81</v>
      </c>
      <c r="AY619" s="161" t="s">
        <v>136</v>
      </c>
    </row>
    <row r="620" spans="2:65" s="1" customFormat="1" ht="24.2" customHeight="1">
      <c r="B620" s="32"/>
      <c r="C620" s="133" t="s">
        <v>521</v>
      </c>
      <c r="D620" s="133" t="s">
        <v>138</v>
      </c>
      <c r="E620" s="134" t="s">
        <v>522</v>
      </c>
      <c r="F620" s="135" t="s">
        <v>523</v>
      </c>
      <c r="G620" s="136" t="s">
        <v>141</v>
      </c>
      <c r="H620" s="137">
        <v>96.95</v>
      </c>
      <c r="I620" s="138"/>
      <c r="J620" s="139">
        <f>ROUND(I620*H620,2)</f>
        <v>0</v>
      </c>
      <c r="K620" s="135" t="s">
        <v>142</v>
      </c>
      <c r="L620" s="32"/>
      <c r="M620" s="140" t="s">
        <v>1</v>
      </c>
      <c r="N620" s="141" t="s">
        <v>38</v>
      </c>
      <c r="P620" s="142">
        <f>O620*H620</f>
        <v>0</v>
      </c>
      <c r="Q620" s="142">
        <v>0</v>
      </c>
      <c r="R620" s="142">
        <f>Q620*H620</f>
        <v>0</v>
      </c>
      <c r="S620" s="142">
        <v>6.8000000000000005E-2</v>
      </c>
      <c r="T620" s="143">
        <f>S620*H620</f>
        <v>6.5926000000000009</v>
      </c>
      <c r="AR620" s="144" t="s">
        <v>143</v>
      </c>
      <c r="AT620" s="144" t="s">
        <v>138</v>
      </c>
      <c r="AU620" s="144" t="s">
        <v>83</v>
      </c>
      <c r="AY620" s="17" t="s">
        <v>136</v>
      </c>
      <c r="BE620" s="145">
        <f>IF(N620="základní",J620,0)</f>
        <v>0</v>
      </c>
      <c r="BF620" s="145">
        <f>IF(N620="snížená",J620,0)</f>
        <v>0</v>
      </c>
      <c r="BG620" s="145">
        <f>IF(N620="zákl. přenesená",J620,0)</f>
        <v>0</v>
      </c>
      <c r="BH620" s="145">
        <f>IF(N620="sníž. přenesená",J620,0)</f>
        <v>0</v>
      </c>
      <c r="BI620" s="145">
        <f>IF(N620="nulová",J620,0)</f>
        <v>0</v>
      </c>
      <c r="BJ620" s="17" t="s">
        <v>81</v>
      </c>
      <c r="BK620" s="145">
        <f>ROUND(I620*H620,2)</f>
        <v>0</v>
      </c>
      <c r="BL620" s="17" t="s">
        <v>143</v>
      </c>
      <c r="BM620" s="144" t="s">
        <v>524</v>
      </c>
    </row>
    <row r="621" spans="2:65" s="12" customFormat="1" ht="11.25">
      <c r="B621" s="146"/>
      <c r="D621" s="147" t="s">
        <v>145</v>
      </c>
      <c r="E621" s="148" t="s">
        <v>1</v>
      </c>
      <c r="F621" s="149" t="s">
        <v>146</v>
      </c>
      <c r="H621" s="148" t="s">
        <v>1</v>
      </c>
      <c r="I621" s="150"/>
      <c r="L621" s="146"/>
      <c r="M621" s="151"/>
      <c r="T621" s="152"/>
      <c r="AT621" s="148" t="s">
        <v>145</v>
      </c>
      <c r="AU621" s="148" t="s">
        <v>83</v>
      </c>
      <c r="AV621" s="12" t="s">
        <v>81</v>
      </c>
      <c r="AW621" s="12" t="s">
        <v>30</v>
      </c>
      <c r="AX621" s="12" t="s">
        <v>73</v>
      </c>
      <c r="AY621" s="148" t="s">
        <v>136</v>
      </c>
    </row>
    <row r="622" spans="2:65" s="13" customFormat="1" ht="11.25">
      <c r="B622" s="153"/>
      <c r="D622" s="147" t="s">
        <v>145</v>
      </c>
      <c r="E622" s="154" t="s">
        <v>1</v>
      </c>
      <c r="F622" s="155" t="s">
        <v>525</v>
      </c>
      <c r="H622" s="156">
        <v>19.2</v>
      </c>
      <c r="I622" s="157"/>
      <c r="L622" s="153"/>
      <c r="M622" s="158"/>
      <c r="T622" s="159"/>
      <c r="AT622" s="154" t="s">
        <v>145</v>
      </c>
      <c r="AU622" s="154" t="s">
        <v>83</v>
      </c>
      <c r="AV622" s="13" t="s">
        <v>83</v>
      </c>
      <c r="AW622" s="13" t="s">
        <v>30</v>
      </c>
      <c r="AX622" s="13" t="s">
        <v>73</v>
      </c>
      <c r="AY622" s="154" t="s">
        <v>136</v>
      </c>
    </row>
    <row r="623" spans="2:65" s="13" customFormat="1" ht="11.25">
      <c r="B623" s="153"/>
      <c r="D623" s="147" t="s">
        <v>145</v>
      </c>
      <c r="E623" s="154" t="s">
        <v>1</v>
      </c>
      <c r="F623" s="155" t="s">
        <v>526</v>
      </c>
      <c r="H623" s="156">
        <v>19.399999999999999</v>
      </c>
      <c r="I623" s="157"/>
      <c r="L623" s="153"/>
      <c r="M623" s="158"/>
      <c r="T623" s="159"/>
      <c r="AT623" s="154" t="s">
        <v>145</v>
      </c>
      <c r="AU623" s="154" t="s">
        <v>83</v>
      </c>
      <c r="AV623" s="13" t="s">
        <v>83</v>
      </c>
      <c r="AW623" s="13" t="s">
        <v>30</v>
      </c>
      <c r="AX623" s="13" t="s">
        <v>73</v>
      </c>
      <c r="AY623" s="154" t="s">
        <v>136</v>
      </c>
    </row>
    <row r="624" spans="2:65" s="13" customFormat="1" ht="11.25">
      <c r="B624" s="153"/>
      <c r="D624" s="147" t="s">
        <v>145</v>
      </c>
      <c r="E624" s="154" t="s">
        <v>1</v>
      </c>
      <c r="F624" s="155" t="s">
        <v>527</v>
      </c>
      <c r="H624" s="156">
        <v>15.6</v>
      </c>
      <c r="I624" s="157"/>
      <c r="L624" s="153"/>
      <c r="M624" s="158"/>
      <c r="T624" s="159"/>
      <c r="AT624" s="154" t="s">
        <v>145</v>
      </c>
      <c r="AU624" s="154" t="s">
        <v>83</v>
      </c>
      <c r="AV624" s="13" t="s">
        <v>83</v>
      </c>
      <c r="AW624" s="13" t="s">
        <v>30</v>
      </c>
      <c r="AX624" s="13" t="s">
        <v>73</v>
      </c>
      <c r="AY624" s="154" t="s">
        <v>136</v>
      </c>
    </row>
    <row r="625" spans="2:65" s="13" customFormat="1" ht="11.25">
      <c r="B625" s="153"/>
      <c r="D625" s="147" t="s">
        <v>145</v>
      </c>
      <c r="E625" s="154" t="s">
        <v>1</v>
      </c>
      <c r="F625" s="155" t="s">
        <v>528</v>
      </c>
      <c r="H625" s="156">
        <v>8.85</v>
      </c>
      <c r="I625" s="157"/>
      <c r="L625" s="153"/>
      <c r="M625" s="158"/>
      <c r="T625" s="159"/>
      <c r="AT625" s="154" t="s">
        <v>145</v>
      </c>
      <c r="AU625" s="154" t="s">
        <v>83</v>
      </c>
      <c r="AV625" s="13" t="s">
        <v>83</v>
      </c>
      <c r="AW625" s="13" t="s">
        <v>30</v>
      </c>
      <c r="AX625" s="13" t="s">
        <v>73</v>
      </c>
      <c r="AY625" s="154" t="s">
        <v>136</v>
      </c>
    </row>
    <row r="626" spans="2:65" s="13" customFormat="1" ht="11.25">
      <c r="B626" s="153"/>
      <c r="D626" s="147" t="s">
        <v>145</v>
      </c>
      <c r="E626" s="154" t="s">
        <v>1</v>
      </c>
      <c r="F626" s="155" t="s">
        <v>529</v>
      </c>
      <c r="H626" s="156">
        <v>18.600000000000001</v>
      </c>
      <c r="I626" s="157"/>
      <c r="L626" s="153"/>
      <c r="M626" s="158"/>
      <c r="T626" s="159"/>
      <c r="AT626" s="154" t="s">
        <v>145</v>
      </c>
      <c r="AU626" s="154" t="s">
        <v>83</v>
      </c>
      <c r="AV626" s="13" t="s">
        <v>83</v>
      </c>
      <c r="AW626" s="13" t="s">
        <v>30</v>
      </c>
      <c r="AX626" s="13" t="s">
        <v>73</v>
      </c>
      <c r="AY626" s="154" t="s">
        <v>136</v>
      </c>
    </row>
    <row r="627" spans="2:65" s="13" customFormat="1" ht="11.25">
      <c r="B627" s="153"/>
      <c r="D627" s="147" t="s">
        <v>145</v>
      </c>
      <c r="E627" s="154" t="s">
        <v>1</v>
      </c>
      <c r="F627" s="155" t="s">
        <v>530</v>
      </c>
      <c r="H627" s="156">
        <v>7.65</v>
      </c>
      <c r="I627" s="157"/>
      <c r="L627" s="153"/>
      <c r="M627" s="158"/>
      <c r="T627" s="159"/>
      <c r="AT627" s="154" t="s">
        <v>145</v>
      </c>
      <c r="AU627" s="154" t="s">
        <v>83</v>
      </c>
      <c r="AV627" s="13" t="s">
        <v>83</v>
      </c>
      <c r="AW627" s="13" t="s">
        <v>30</v>
      </c>
      <c r="AX627" s="13" t="s">
        <v>73</v>
      </c>
      <c r="AY627" s="154" t="s">
        <v>136</v>
      </c>
    </row>
    <row r="628" spans="2:65" s="13" customFormat="1" ht="11.25">
      <c r="B628" s="153"/>
      <c r="D628" s="147" t="s">
        <v>145</v>
      </c>
      <c r="E628" s="154" t="s">
        <v>1</v>
      </c>
      <c r="F628" s="155" t="s">
        <v>531</v>
      </c>
      <c r="H628" s="156">
        <v>7.65</v>
      </c>
      <c r="I628" s="157"/>
      <c r="L628" s="153"/>
      <c r="M628" s="158"/>
      <c r="T628" s="159"/>
      <c r="AT628" s="154" t="s">
        <v>145</v>
      </c>
      <c r="AU628" s="154" t="s">
        <v>83</v>
      </c>
      <c r="AV628" s="13" t="s">
        <v>83</v>
      </c>
      <c r="AW628" s="13" t="s">
        <v>30</v>
      </c>
      <c r="AX628" s="13" t="s">
        <v>73</v>
      </c>
      <c r="AY628" s="154" t="s">
        <v>136</v>
      </c>
    </row>
    <row r="629" spans="2:65" s="14" customFormat="1" ht="11.25">
      <c r="B629" s="160"/>
      <c r="D629" s="147" t="s">
        <v>145</v>
      </c>
      <c r="E629" s="161" t="s">
        <v>1</v>
      </c>
      <c r="F629" s="162" t="s">
        <v>149</v>
      </c>
      <c r="H629" s="163">
        <v>96.95</v>
      </c>
      <c r="I629" s="164"/>
      <c r="L629" s="160"/>
      <c r="M629" s="165"/>
      <c r="T629" s="166"/>
      <c r="AT629" s="161" t="s">
        <v>145</v>
      </c>
      <c r="AU629" s="161" t="s">
        <v>83</v>
      </c>
      <c r="AV629" s="14" t="s">
        <v>143</v>
      </c>
      <c r="AW629" s="14" t="s">
        <v>30</v>
      </c>
      <c r="AX629" s="14" t="s">
        <v>81</v>
      </c>
      <c r="AY629" s="161" t="s">
        <v>136</v>
      </c>
    </row>
    <row r="630" spans="2:65" s="1" customFormat="1" ht="24.2" customHeight="1">
      <c r="B630" s="32"/>
      <c r="C630" s="133" t="s">
        <v>532</v>
      </c>
      <c r="D630" s="133" t="s">
        <v>138</v>
      </c>
      <c r="E630" s="134" t="s">
        <v>533</v>
      </c>
      <c r="F630" s="135" t="s">
        <v>534</v>
      </c>
      <c r="G630" s="136" t="s">
        <v>141</v>
      </c>
      <c r="H630" s="137">
        <v>6.9249999999999998</v>
      </c>
      <c r="I630" s="138"/>
      <c r="J630" s="139">
        <f>ROUND(I630*H630,2)</f>
        <v>0</v>
      </c>
      <c r="K630" s="135" t="s">
        <v>142</v>
      </c>
      <c r="L630" s="32"/>
      <c r="M630" s="140" t="s">
        <v>1</v>
      </c>
      <c r="N630" s="141" t="s">
        <v>38</v>
      </c>
      <c r="P630" s="142">
        <f>O630*H630</f>
        <v>0</v>
      </c>
      <c r="Q630" s="142">
        <v>0</v>
      </c>
      <c r="R630" s="142">
        <f>Q630*H630</f>
        <v>0</v>
      </c>
      <c r="S630" s="142">
        <v>0</v>
      </c>
      <c r="T630" s="143">
        <f>S630*H630</f>
        <v>0</v>
      </c>
      <c r="AR630" s="144" t="s">
        <v>143</v>
      </c>
      <c r="AT630" s="144" t="s">
        <v>138</v>
      </c>
      <c r="AU630" s="144" t="s">
        <v>83</v>
      </c>
      <c r="AY630" s="17" t="s">
        <v>136</v>
      </c>
      <c r="BE630" s="145">
        <f>IF(N630="základní",J630,0)</f>
        <v>0</v>
      </c>
      <c r="BF630" s="145">
        <f>IF(N630="snížená",J630,0)</f>
        <v>0</v>
      </c>
      <c r="BG630" s="145">
        <f>IF(N630="zákl. přenesená",J630,0)</f>
        <v>0</v>
      </c>
      <c r="BH630" s="145">
        <f>IF(N630="sníž. přenesená",J630,0)</f>
        <v>0</v>
      </c>
      <c r="BI630" s="145">
        <f>IF(N630="nulová",J630,0)</f>
        <v>0</v>
      </c>
      <c r="BJ630" s="17" t="s">
        <v>81</v>
      </c>
      <c r="BK630" s="145">
        <f>ROUND(I630*H630,2)</f>
        <v>0</v>
      </c>
      <c r="BL630" s="17" t="s">
        <v>143</v>
      </c>
      <c r="BM630" s="144" t="s">
        <v>535</v>
      </c>
    </row>
    <row r="631" spans="2:65" s="12" customFormat="1" ht="11.25">
      <c r="B631" s="146"/>
      <c r="D631" s="147" t="s">
        <v>145</v>
      </c>
      <c r="E631" s="148" t="s">
        <v>1</v>
      </c>
      <c r="F631" s="149" t="s">
        <v>146</v>
      </c>
      <c r="H631" s="148" t="s">
        <v>1</v>
      </c>
      <c r="I631" s="150"/>
      <c r="L631" s="146"/>
      <c r="M631" s="151"/>
      <c r="T631" s="152"/>
      <c r="AT631" s="148" t="s">
        <v>145</v>
      </c>
      <c r="AU631" s="148" t="s">
        <v>83</v>
      </c>
      <c r="AV631" s="12" t="s">
        <v>81</v>
      </c>
      <c r="AW631" s="12" t="s">
        <v>30</v>
      </c>
      <c r="AX631" s="12" t="s">
        <v>73</v>
      </c>
      <c r="AY631" s="148" t="s">
        <v>136</v>
      </c>
    </row>
    <row r="632" spans="2:65" s="12" customFormat="1" ht="22.5">
      <c r="B632" s="146"/>
      <c r="D632" s="147" t="s">
        <v>145</v>
      </c>
      <c r="E632" s="148" t="s">
        <v>1</v>
      </c>
      <c r="F632" s="149" t="s">
        <v>147</v>
      </c>
      <c r="H632" s="148" t="s">
        <v>1</v>
      </c>
      <c r="I632" s="150"/>
      <c r="L632" s="146"/>
      <c r="M632" s="151"/>
      <c r="T632" s="152"/>
      <c r="AT632" s="148" t="s">
        <v>145</v>
      </c>
      <c r="AU632" s="148" t="s">
        <v>83</v>
      </c>
      <c r="AV632" s="12" t="s">
        <v>81</v>
      </c>
      <c r="AW632" s="12" t="s">
        <v>30</v>
      </c>
      <c r="AX632" s="12" t="s">
        <v>73</v>
      </c>
      <c r="AY632" s="148" t="s">
        <v>136</v>
      </c>
    </row>
    <row r="633" spans="2:65" s="13" customFormat="1" ht="11.25">
      <c r="B633" s="153"/>
      <c r="D633" s="147" t="s">
        <v>145</v>
      </c>
      <c r="E633" s="154" t="s">
        <v>1</v>
      </c>
      <c r="F633" s="155" t="s">
        <v>148</v>
      </c>
      <c r="H633" s="156">
        <v>6.9249999999999998</v>
      </c>
      <c r="I633" s="157"/>
      <c r="L633" s="153"/>
      <c r="M633" s="158"/>
      <c r="T633" s="159"/>
      <c r="AT633" s="154" t="s">
        <v>145</v>
      </c>
      <c r="AU633" s="154" t="s">
        <v>83</v>
      </c>
      <c r="AV633" s="13" t="s">
        <v>83</v>
      </c>
      <c r="AW633" s="13" t="s">
        <v>30</v>
      </c>
      <c r="AX633" s="13" t="s">
        <v>73</v>
      </c>
      <c r="AY633" s="154" t="s">
        <v>136</v>
      </c>
    </row>
    <row r="634" spans="2:65" s="14" customFormat="1" ht="11.25">
      <c r="B634" s="160"/>
      <c r="D634" s="147" t="s">
        <v>145</v>
      </c>
      <c r="E634" s="161" t="s">
        <v>1</v>
      </c>
      <c r="F634" s="162" t="s">
        <v>149</v>
      </c>
      <c r="H634" s="163">
        <v>6.9249999999999998</v>
      </c>
      <c r="I634" s="164"/>
      <c r="L634" s="160"/>
      <c r="M634" s="165"/>
      <c r="T634" s="166"/>
      <c r="AT634" s="161" t="s">
        <v>145</v>
      </c>
      <c r="AU634" s="161" t="s">
        <v>83</v>
      </c>
      <c r="AV634" s="14" t="s">
        <v>143</v>
      </c>
      <c r="AW634" s="14" t="s">
        <v>30</v>
      </c>
      <c r="AX634" s="14" t="s">
        <v>81</v>
      </c>
      <c r="AY634" s="161" t="s">
        <v>136</v>
      </c>
    </row>
    <row r="635" spans="2:65" s="1" customFormat="1" ht="24.2" customHeight="1">
      <c r="B635" s="32"/>
      <c r="C635" s="133" t="s">
        <v>536</v>
      </c>
      <c r="D635" s="133" t="s">
        <v>138</v>
      </c>
      <c r="E635" s="134" t="s">
        <v>537</v>
      </c>
      <c r="F635" s="135" t="s">
        <v>538</v>
      </c>
      <c r="G635" s="136" t="s">
        <v>141</v>
      </c>
      <c r="H635" s="137">
        <v>31.074999999999999</v>
      </c>
      <c r="I635" s="138"/>
      <c r="J635" s="139">
        <f>ROUND(I635*H635,2)</f>
        <v>0</v>
      </c>
      <c r="K635" s="135" t="s">
        <v>142</v>
      </c>
      <c r="L635" s="32"/>
      <c r="M635" s="140" t="s">
        <v>1</v>
      </c>
      <c r="N635" s="141" t="s">
        <v>38</v>
      </c>
      <c r="P635" s="142">
        <f>O635*H635</f>
        <v>0</v>
      </c>
      <c r="Q635" s="142">
        <v>0</v>
      </c>
      <c r="R635" s="142">
        <f>Q635*H635</f>
        <v>0</v>
      </c>
      <c r="S635" s="142">
        <v>0</v>
      </c>
      <c r="T635" s="143">
        <f>S635*H635</f>
        <v>0</v>
      </c>
      <c r="AR635" s="144" t="s">
        <v>143</v>
      </c>
      <c r="AT635" s="144" t="s">
        <v>138</v>
      </c>
      <c r="AU635" s="144" t="s">
        <v>83</v>
      </c>
      <c r="AY635" s="17" t="s">
        <v>136</v>
      </c>
      <c r="BE635" s="145">
        <f>IF(N635="základní",J635,0)</f>
        <v>0</v>
      </c>
      <c r="BF635" s="145">
        <f>IF(N635="snížená",J635,0)</f>
        <v>0</v>
      </c>
      <c r="BG635" s="145">
        <f>IF(N635="zákl. přenesená",J635,0)</f>
        <v>0</v>
      </c>
      <c r="BH635" s="145">
        <f>IF(N635="sníž. přenesená",J635,0)</f>
        <v>0</v>
      </c>
      <c r="BI635" s="145">
        <f>IF(N635="nulová",J635,0)</f>
        <v>0</v>
      </c>
      <c r="BJ635" s="17" t="s">
        <v>81</v>
      </c>
      <c r="BK635" s="145">
        <f>ROUND(I635*H635,2)</f>
        <v>0</v>
      </c>
      <c r="BL635" s="17" t="s">
        <v>143</v>
      </c>
      <c r="BM635" s="144" t="s">
        <v>539</v>
      </c>
    </row>
    <row r="636" spans="2:65" s="12" customFormat="1" ht="11.25">
      <c r="B636" s="146"/>
      <c r="D636" s="147" t="s">
        <v>145</v>
      </c>
      <c r="E636" s="148" t="s">
        <v>1</v>
      </c>
      <c r="F636" s="149" t="s">
        <v>146</v>
      </c>
      <c r="H636" s="148" t="s">
        <v>1</v>
      </c>
      <c r="I636" s="150"/>
      <c r="L636" s="146"/>
      <c r="M636" s="151"/>
      <c r="T636" s="152"/>
      <c r="AT636" s="148" t="s">
        <v>145</v>
      </c>
      <c r="AU636" s="148" t="s">
        <v>83</v>
      </c>
      <c r="AV636" s="12" t="s">
        <v>81</v>
      </c>
      <c r="AW636" s="12" t="s">
        <v>30</v>
      </c>
      <c r="AX636" s="12" t="s">
        <v>73</v>
      </c>
      <c r="AY636" s="148" t="s">
        <v>136</v>
      </c>
    </row>
    <row r="637" spans="2:65" s="12" customFormat="1" ht="22.5">
      <c r="B637" s="146"/>
      <c r="D637" s="147" t="s">
        <v>145</v>
      </c>
      <c r="E637" s="148" t="s">
        <v>1</v>
      </c>
      <c r="F637" s="149" t="s">
        <v>147</v>
      </c>
      <c r="H637" s="148" t="s">
        <v>1</v>
      </c>
      <c r="I637" s="150"/>
      <c r="L637" s="146"/>
      <c r="M637" s="151"/>
      <c r="T637" s="152"/>
      <c r="AT637" s="148" t="s">
        <v>145</v>
      </c>
      <c r="AU637" s="148" t="s">
        <v>83</v>
      </c>
      <c r="AV637" s="12" t="s">
        <v>81</v>
      </c>
      <c r="AW637" s="12" t="s">
        <v>30</v>
      </c>
      <c r="AX637" s="12" t="s">
        <v>73</v>
      </c>
      <c r="AY637" s="148" t="s">
        <v>136</v>
      </c>
    </row>
    <row r="638" spans="2:65" s="13" customFormat="1" ht="11.25">
      <c r="B638" s="153"/>
      <c r="D638" s="147" t="s">
        <v>145</v>
      </c>
      <c r="E638" s="154" t="s">
        <v>1</v>
      </c>
      <c r="F638" s="155" t="s">
        <v>153</v>
      </c>
      <c r="H638" s="156">
        <v>22.024999999999999</v>
      </c>
      <c r="I638" s="157"/>
      <c r="L638" s="153"/>
      <c r="M638" s="158"/>
      <c r="T638" s="159"/>
      <c r="AT638" s="154" t="s">
        <v>145</v>
      </c>
      <c r="AU638" s="154" t="s">
        <v>83</v>
      </c>
      <c r="AV638" s="13" t="s">
        <v>83</v>
      </c>
      <c r="AW638" s="13" t="s">
        <v>30</v>
      </c>
      <c r="AX638" s="13" t="s">
        <v>73</v>
      </c>
      <c r="AY638" s="154" t="s">
        <v>136</v>
      </c>
    </row>
    <row r="639" spans="2:65" s="12" customFormat="1" ht="22.5">
      <c r="B639" s="146"/>
      <c r="D639" s="147" t="s">
        <v>145</v>
      </c>
      <c r="E639" s="148" t="s">
        <v>1</v>
      </c>
      <c r="F639" s="149" t="s">
        <v>540</v>
      </c>
      <c r="H639" s="148" t="s">
        <v>1</v>
      </c>
      <c r="I639" s="150"/>
      <c r="L639" s="146"/>
      <c r="M639" s="151"/>
      <c r="T639" s="152"/>
      <c r="AT639" s="148" t="s">
        <v>145</v>
      </c>
      <c r="AU639" s="148" t="s">
        <v>83</v>
      </c>
      <c r="AV639" s="12" t="s">
        <v>81</v>
      </c>
      <c r="AW639" s="12" t="s">
        <v>30</v>
      </c>
      <c r="AX639" s="12" t="s">
        <v>73</v>
      </c>
      <c r="AY639" s="148" t="s">
        <v>136</v>
      </c>
    </row>
    <row r="640" spans="2:65" s="13" customFormat="1" ht="11.25">
      <c r="B640" s="153"/>
      <c r="D640" s="147" t="s">
        <v>145</v>
      </c>
      <c r="E640" s="154" t="s">
        <v>1</v>
      </c>
      <c r="F640" s="155" t="s">
        <v>541</v>
      </c>
      <c r="H640" s="156">
        <v>9.0500000000000007</v>
      </c>
      <c r="I640" s="157"/>
      <c r="L640" s="153"/>
      <c r="M640" s="158"/>
      <c r="T640" s="159"/>
      <c r="AT640" s="154" t="s">
        <v>145</v>
      </c>
      <c r="AU640" s="154" t="s">
        <v>83</v>
      </c>
      <c r="AV640" s="13" t="s">
        <v>83</v>
      </c>
      <c r="AW640" s="13" t="s">
        <v>30</v>
      </c>
      <c r="AX640" s="13" t="s">
        <v>73</v>
      </c>
      <c r="AY640" s="154" t="s">
        <v>136</v>
      </c>
    </row>
    <row r="641" spans="2:65" s="15" customFormat="1" ht="11.25">
      <c r="B641" s="167"/>
      <c r="D641" s="147" t="s">
        <v>145</v>
      </c>
      <c r="E641" s="168" t="s">
        <v>1</v>
      </c>
      <c r="F641" s="169" t="s">
        <v>243</v>
      </c>
      <c r="H641" s="170">
        <v>31.074999999999999</v>
      </c>
      <c r="I641" s="171"/>
      <c r="L641" s="167"/>
      <c r="M641" s="172"/>
      <c r="T641" s="173"/>
      <c r="AT641" s="168" t="s">
        <v>145</v>
      </c>
      <c r="AU641" s="168" t="s">
        <v>83</v>
      </c>
      <c r="AV641" s="15" t="s">
        <v>154</v>
      </c>
      <c r="AW641" s="15" t="s">
        <v>30</v>
      </c>
      <c r="AX641" s="15" t="s">
        <v>73</v>
      </c>
      <c r="AY641" s="168" t="s">
        <v>136</v>
      </c>
    </row>
    <row r="642" spans="2:65" s="14" customFormat="1" ht="11.25">
      <c r="B642" s="160"/>
      <c r="D642" s="147" t="s">
        <v>145</v>
      </c>
      <c r="E642" s="161" t="s">
        <v>1</v>
      </c>
      <c r="F642" s="162" t="s">
        <v>149</v>
      </c>
      <c r="H642" s="163">
        <v>31.074999999999999</v>
      </c>
      <c r="I642" s="164"/>
      <c r="L642" s="160"/>
      <c r="M642" s="165"/>
      <c r="T642" s="166"/>
      <c r="AT642" s="161" t="s">
        <v>145</v>
      </c>
      <c r="AU642" s="161" t="s">
        <v>83</v>
      </c>
      <c r="AV642" s="14" t="s">
        <v>143</v>
      </c>
      <c r="AW642" s="14" t="s">
        <v>30</v>
      </c>
      <c r="AX642" s="14" t="s">
        <v>81</v>
      </c>
      <c r="AY642" s="161" t="s">
        <v>136</v>
      </c>
    </row>
    <row r="643" spans="2:65" s="1" customFormat="1" ht="21.75" customHeight="1">
      <c r="B643" s="32"/>
      <c r="C643" s="133" t="s">
        <v>542</v>
      </c>
      <c r="D643" s="133" t="s">
        <v>138</v>
      </c>
      <c r="E643" s="134" t="s">
        <v>543</v>
      </c>
      <c r="F643" s="135" t="s">
        <v>544</v>
      </c>
      <c r="G643" s="136" t="s">
        <v>545</v>
      </c>
      <c r="H643" s="137">
        <v>2</v>
      </c>
      <c r="I643" s="138"/>
      <c r="J643" s="139">
        <f>ROUND(I643*H643,2)</f>
        <v>0</v>
      </c>
      <c r="K643" s="135" t="s">
        <v>1</v>
      </c>
      <c r="L643" s="32"/>
      <c r="M643" s="140" t="s">
        <v>1</v>
      </c>
      <c r="N643" s="141" t="s">
        <v>38</v>
      </c>
      <c r="P643" s="142">
        <f>O643*H643</f>
        <v>0</v>
      </c>
      <c r="Q643" s="142">
        <v>0</v>
      </c>
      <c r="R643" s="142">
        <f>Q643*H643</f>
        <v>0</v>
      </c>
      <c r="S643" s="142">
        <v>0</v>
      </c>
      <c r="T643" s="143">
        <f>S643*H643</f>
        <v>0</v>
      </c>
      <c r="AR643" s="144" t="s">
        <v>143</v>
      </c>
      <c r="AT643" s="144" t="s">
        <v>138</v>
      </c>
      <c r="AU643" s="144" t="s">
        <v>83</v>
      </c>
      <c r="AY643" s="17" t="s">
        <v>136</v>
      </c>
      <c r="BE643" s="145">
        <f>IF(N643="základní",J643,0)</f>
        <v>0</v>
      </c>
      <c r="BF643" s="145">
        <f>IF(N643="snížená",J643,0)</f>
        <v>0</v>
      </c>
      <c r="BG643" s="145">
        <f>IF(N643="zákl. přenesená",J643,0)</f>
        <v>0</v>
      </c>
      <c r="BH643" s="145">
        <f>IF(N643="sníž. přenesená",J643,0)</f>
        <v>0</v>
      </c>
      <c r="BI643" s="145">
        <f>IF(N643="nulová",J643,0)</f>
        <v>0</v>
      </c>
      <c r="BJ643" s="17" t="s">
        <v>81</v>
      </c>
      <c r="BK643" s="145">
        <f>ROUND(I643*H643,2)</f>
        <v>0</v>
      </c>
      <c r="BL643" s="17" t="s">
        <v>143</v>
      </c>
      <c r="BM643" s="144" t="s">
        <v>546</v>
      </c>
    </row>
    <row r="644" spans="2:65" s="1" customFormat="1" ht="16.5" customHeight="1">
      <c r="B644" s="32"/>
      <c r="C644" s="133" t="s">
        <v>547</v>
      </c>
      <c r="D644" s="133" t="s">
        <v>138</v>
      </c>
      <c r="E644" s="134" t="s">
        <v>548</v>
      </c>
      <c r="F644" s="135" t="s">
        <v>549</v>
      </c>
      <c r="G644" s="136" t="s">
        <v>545</v>
      </c>
      <c r="H644" s="137">
        <v>1</v>
      </c>
      <c r="I644" s="138"/>
      <c r="J644" s="139">
        <f>ROUND(I644*H644,2)</f>
        <v>0</v>
      </c>
      <c r="K644" s="135" t="s">
        <v>1</v>
      </c>
      <c r="L644" s="32"/>
      <c r="M644" s="140" t="s">
        <v>1</v>
      </c>
      <c r="N644" s="141" t="s">
        <v>38</v>
      </c>
      <c r="P644" s="142">
        <f>O644*H644</f>
        <v>0</v>
      </c>
      <c r="Q644" s="142">
        <v>0</v>
      </c>
      <c r="R644" s="142">
        <f>Q644*H644</f>
        <v>0</v>
      </c>
      <c r="S644" s="142">
        <v>0</v>
      </c>
      <c r="T644" s="143">
        <f>S644*H644</f>
        <v>0</v>
      </c>
      <c r="AR644" s="144" t="s">
        <v>143</v>
      </c>
      <c r="AT644" s="144" t="s">
        <v>138</v>
      </c>
      <c r="AU644" s="144" t="s">
        <v>83</v>
      </c>
      <c r="AY644" s="17" t="s">
        <v>136</v>
      </c>
      <c r="BE644" s="145">
        <f>IF(N644="základní",J644,0)</f>
        <v>0</v>
      </c>
      <c r="BF644" s="145">
        <f>IF(N644="snížená",J644,0)</f>
        <v>0</v>
      </c>
      <c r="BG644" s="145">
        <f>IF(N644="zákl. přenesená",J644,0)</f>
        <v>0</v>
      </c>
      <c r="BH644" s="145">
        <f>IF(N644="sníž. přenesená",J644,0)</f>
        <v>0</v>
      </c>
      <c r="BI644" s="145">
        <f>IF(N644="nulová",J644,0)</f>
        <v>0</v>
      </c>
      <c r="BJ644" s="17" t="s">
        <v>81</v>
      </c>
      <c r="BK644" s="145">
        <f>ROUND(I644*H644,2)</f>
        <v>0</v>
      </c>
      <c r="BL644" s="17" t="s">
        <v>143</v>
      </c>
      <c r="BM644" s="144" t="s">
        <v>550</v>
      </c>
    </row>
    <row r="645" spans="2:65" s="11" customFormat="1" ht="22.9" customHeight="1">
      <c r="B645" s="121"/>
      <c r="D645" s="122" t="s">
        <v>72</v>
      </c>
      <c r="E645" s="131" t="s">
        <v>551</v>
      </c>
      <c r="F645" s="131" t="s">
        <v>552</v>
      </c>
      <c r="I645" s="124"/>
      <c r="J645" s="132">
        <f>BK645</f>
        <v>0</v>
      </c>
      <c r="L645" s="121"/>
      <c r="M645" s="126"/>
      <c r="P645" s="127">
        <f>SUM(P646:P650)</f>
        <v>0</v>
      </c>
      <c r="R645" s="127">
        <f>SUM(R646:R650)</f>
        <v>0</v>
      </c>
      <c r="T645" s="128">
        <f>SUM(T646:T650)</f>
        <v>0</v>
      </c>
      <c r="AR645" s="122" t="s">
        <v>81</v>
      </c>
      <c r="AT645" s="129" t="s">
        <v>72</v>
      </c>
      <c r="AU645" s="129" t="s">
        <v>81</v>
      </c>
      <c r="AY645" s="122" t="s">
        <v>136</v>
      </c>
      <c r="BK645" s="130">
        <f>SUM(BK646:BK650)</f>
        <v>0</v>
      </c>
    </row>
    <row r="646" spans="2:65" s="1" customFormat="1" ht="33" customHeight="1">
      <c r="B646" s="32"/>
      <c r="C646" s="133" t="s">
        <v>553</v>
      </c>
      <c r="D646" s="133" t="s">
        <v>138</v>
      </c>
      <c r="E646" s="134" t="s">
        <v>554</v>
      </c>
      <c r="F646" s="135" t="s">
        <v>555</v>
      </c>
      <c r="G646" s="136" t="s">
        <v>191</v>
      </c>
      <c r="H646" s="137">
        <v>74.054000000000002</v>
      </c>
      <c r="I646" s="138"/>
      <c r="J646" s="139">
        <f>ROUND(I646*H646,2)</f>
        <v>0</v>
      </c>
      <c r="K646" s="135" t="s">
        <v>142</v>
      </c>
      <c r="L646" s="32"/>
      <c r="M646" s="140" t="s">
        <v>1</v>
      </c>
      <c r="N646" s="141" t="s">
        <v>38</v>
      </c>
      <c r="P646" s="142">
        <f>O646*H646</f>
        <v>0</v>
      </c>
      <c r="Q646" s="142">
        <v>0</v>
      </c>
      <c r="R646" s="142">
        <f>Q646*H646</f>
        <v>0</v>
      </c>
      <c r="S646" s="142">
        <v>0</v>
      </c>
      <c r="T646" s="143">
        <f>S646*H646</f>
        <v>0</v>
      </c>
      <c r="AR646" s="144" t="s">
        <v>143</v>
      </c>
      <c r="AT646" s="144" t="s">
        <v>138</v>
      </c>
      <c r="AU646" s="144" t="s">
        <v>83</v>
      </c>
      <c r="AY646" s="17" t="s">
        <v>136</v>
      </c>
      <c r="BE646" s="145">
        <f>IF(N646="základní",J646,0)</f>
        <v>0</v>
      </c>
      <c r="BF646" s="145">
        <f>IF(N646="snížená",J646,0)</f>
        <v>0</v>
      </c>
      <c r="BG646" s="145">
        <f>IF(N646="zákl. přenesená",J646,0)</f>
        <v>0</v>
      </c>
      <c r="BH646" s="145">
        <f>IF(N646="sníž. přenesená",J646,0)</f>
        <v>0</v>
      </c>
      <c r="BI646" s="145">
        <f>IF(N646="nulová",J646,0)</f>
        <v>0</v>
      </c>
      <c r="BJ646" s="17" t="s">
        <v>81</v>
      </c>
      <c r="BK646" s="145">
        <f>ROUND(I646*H646,2)</f>
        <v>0</v>
      </c>
      <c r="BL646" s="17" t="s">
        <v>143</v>
      </c>
      <c r="BM646" s="144" t="s">
        <v>556</v>
      </c>
    </row>
    <row r="647" spans="2:65" s="1" customFormat="1" ht="24.2" customHeight="1">
      <c r="B647" s="32"/>
      <c r="C647" s="133" t="s">
        <v>557</v>
      </c>
      <c r="D647" s="133" t="s">
        <v>138</v>
      </c>
      <c r="E647" s="134" t="s">
        <v>558</v>
      </c>
      <c r="F647" s="135" t="s">
        <v>559</v>
      </c>
      <c r="G647" s="136" t="s">
        <v>191</v>
      </c>
      <c r="H647" s="137">
        <v>74.054000000000002</v>
      </c>
      <c r="I647" s="138"/>
      <c r="J647" s="139">
        <f>ROUND(I647*H647,2)</f>
        <v>0</v>
      </c>
      <c r="K647" s="135" t="s">
        <v>142</v>
      </c>
      <c r="L647" s="32"/>
      <c r="M647" s="140" t="s">
        <v>1</v>
      </c>
      <c r="N647" s="141" t="s">
        <v>38</v>
      </c>
      <c r="P647" s="142">
        <f>O647*H647</f>
        <v>0</v>
      </c>
      <c r="Q647" s="142">
        <v>0</v>
      </c>
      <c r="R647" s="142">
        <f>Q647*H647</f>
        <v>0</v>
      </c>
      <c r="S647" s="142">
        <v>0</v>
      </c>
      <c r="T647" s="143">
        <f>S647*H647</f>
        <v>0</v>
      </c>
      <c r="AR647" s="144" t="s">
        <v>143</v>
      </c>
      <c r="AT647" s="144" t="s">
        <v>138</v>
      </c>
      <c r="AU647" s="144" t="s">
        <v>83</v>
      </c>
      <c r="AY647" s="17" t="s">
        <v>136</v>
      </c>
      <c r="BE647" s="145">
        <f>IF(N647="základní",J647,0)</f>
        <v>0</v>
      </c>
      <c r="BF647" s="145">
        <f>IF(N647="snížená",J647,0)</f>
        <v>0</v>
      </c>
      <c r="BG647" s="145">
        <f>IF(N647="zákl. přenesená",J647,0)</f>
        <v>0</v>
      </c>
      <c r="BH647" s="145">
        <f>IF(N647="sníž. přenesená",J647,0)</f>
        <v>0</v>
      </c>
      <c r="BI647" s="145">
        <f>IF(N647="nulová",J647,0)</f>
        <v>0</v>
      </c>
      <c r="BJ647" s="17" t="s">
        <v>81</v>
      </c>
      <c r="BK647" s="145">
        <f>ROUND(I647*H647,2)</f>
        <v>0</v>
      </c>
      <c r="BL647" s="17" t="s">
        <v>143</v>
      </c>
      <c r="BM647" s="144" t="s">
        <v>560</v>
      </c>
    </row>
    <row r="648" spans="2:65" s="1" customFormat="1" ht="24.2" customHeight="1">
      <c r="B648" s="32"/>
      <c r="C648" s="133" t="s">
        <v>561</v>
      </c>
      <c r="D648" s="133" t="s">
        <v>138</v>
      </c>
      <c r="E648" s="134" t="s">
        <v>562</v>
      </c>
      <c r="F648" s="135" t="s">
        <v>563</v>
      </c>
      <c r="G648" s="136" t="s">
        <v>191</v>
      </c>
      <c r="H648" s="137">
        <v>1407.0260000000001</v>
      </c>
      <c r="I648" s="138"/>
      <c r="J648" s="139">
        <f>ROUND(I648*H648,2)</f>
        <v>0</v>
      </c>
      <c r="K648" s="135" t="s">
        <v>142</v>
      </c>
      <c r="L648" s="32"/>
      <c r="M648" s="140" t="s">
        <v>1</v>
      </c>
      <c r="N648" s="141" t="s">
        <v>38</v>
      </c>
      <c r="P648" s="142">
        <f>O648*H648</f>
        <v>0</v>
      </c>
      <c r="Q648" s="142">
        <v>0</v>
      </c>
      <c r="R648" s="142">
        <f>Q648*H648</f>
        <v>0</v>
      </c>
      <c r="S648" s="142">
        <v>0</v>
      </c>
      <c r="T648" s="143">
        <f>S648*H648</f>
        <v>0</v>
      </c>
      <c r="AR648" s="144" t="s">
        <v>143</v>
      </c>
      <c r="AT648" s="144" t="s">
        <v>138</v>
      </c>
      <c r="AU648" s="144" t="s">
        <v>83</v>
      </c>
      <c r="AY648" s="17" t="s">
        <v>136</v>
      </c>
      <c r="BE648" s="145">
        <f>IF(N648="základní",J648,0)</f>
        <v>0</v>
      </c>
      <c r="BF648" s="145">
        <f>IF(N648="snížená",J648,0)</f>
        <v>0</v>
      </c>
      <c r="BG648" s="145">
        <f>IF(N648="zákl. přenesená",J648,0)</f>
        <v>0</v>
      </c>
      <c r="BH648" s="145">
        <f>IF(N648="sníž. přenesená",J648,0)</f>
        <v>0</v>
      </c>
      <c r="BI648" s="145">
        <f>IF(N648="nulová",J648,0)</f>
        <v>0</v>
      </c>
      <c r="BJ648" s="17" t="s">
        <v>81</v>
      </c>
      <c r="BK648" s="145">
        <f>ROUND(I648*H648,2)</f>
        <v>0</v>
      </c>
      <c r="BL648" s="17" t="s">
        <v>143</v>
      </c>
      <c r="BM648" s="144" t="s">
        <v>564</v>
      </c>
    </row>
    <row r="649" spans="2:65" s="13" customFormat="1" ht="11.25">
      <c r="B649" s="153"/>
      <c r="D649" s="147" t="s">
        <v>145</v>
      </c>
      <c r="F649" s="155" t="s">
        <v>565</v>
      </c>
      <c r="H649" s="156">
        <v>1407.0260000000001</v>
      </c>
      <c r="I649" s="157"/>
      <c r="L649" s="153"/>
      <c r="M649" s="158"/>
      <c r="T649" s="159"/>
      <c r="AT649" s="154" t="s">
        <v>145</v>
      </c>
      <c r="AU649" s="154" t="s">
        <v>83</v>
      </c>
      <c r="AV649" s="13" t="s">
        <v>83</v>
      </c>
      <c r="AW649" s="13" t="s">
        <v>4</v>
      </c>
      <c r="AX649" s="13" t="s">
        <v>81</v>
      </c>
      <c r="AY649" s="154" t="s">
        <v>136</v>
      </c>
    </row>
    <row r="650" spans="2:65" s="1" customFormat="1" ht="33" customHeight="1">
      <c r="B650" s="32"/>
      <c r="C650" s="133" t="s">
        <v>566</v>
      </c>
      <c r="D650" s="133" t="s">
        <v>138</v>
      </c>
      <c r="E650" s="134" t="s">
        <v>567</v>
      </c>
      <c r="F650" s="135" t="s">
        <v>568</v>
      </c>
      <c r="G650" s="136" t="s">
        <v>191</v>
      </c>
      <c r="H650" s="137">
        <v>74.054000000000002</v>
      </c>
      <c r="I650" s="138"/>
      <c r="J650" s="139">
        <f>ROUND(I650*H650,2)</f>
        <v>0</v>
      </c>
      <c r="K650" s="135" t="s">
        <v>142</v>
      </c>
      <c r="L650" s="32"/>
      <c r="M650" s="140" t="s">
        <v>1</v>
      </c>
      <c r="N650" s="141" t="s">
        <v>38</v>
      </c>
      <c r="P650" s="142">
        <f>O650*H650</f>
        <v>0</v>
      </c>
      <c r="Q650" s="142">
        <v>0</v>
      </c>
      <c r="R650" s="142">
        <f>Q650*H650</f>
        <v>0</v>
      </c>
      <c r="S650" s="142">
        <v>0</v>
      </c>
      <c r="T650" s="143">
        <f>S650*H650</f>
        <v>0</v>
      </c>
      <c r="AR650" s="144" t="s">
        <v>143</v>
      </c>
      <c r="AT650" s="144" t="s">
        <v>138</v>
      </c>
      <c r="AU650" s="144" t="s">
        <v>83</v>
      </c>
      <c r="AY650" s="17" t="s">
        <v>136</v>
      </c>
      <c r="BE650" s="145">
        <f>IF(N650="základní",J650,0)</f>
        <v>0</v>
      </c>
      <c r="BF650" s="145">
        <f>IF(N650="snížená",J650,0)</f>
        <v>0</v>
      </c>
      <c r="BG650" s="145">
        <f>IF(N650="zákl. přenesená",J650,0)</f>
        <v>0</v>
      </c>
      <c r="BH650" s="145">
        <f>IF(N650="sníž. přenesená",J650,0)</f>
        <v>0</v>
      </c>
      <c r="BI650" s="145">
        <f>IF(N650="nulová",J650,0)</f>
        <v>0</v>
      </c>
      <c r="BJ650" s="17" t="s">
        <v>81</v>
      </c>
      <c r="BK650" s="145">
        <f>ROUND(I650*H650,2)</f>
        <v>0</v>
      </c>
      <c r="BL650" s="17" t="s">
        <v>143</v>
      </c>
      <c r="BM650" s="144" t="s">
        <v>569</v>
      </c>
    </row>
    <row r="651" spans="2:65" s="11" customFormat="1" ht="22.9" customHeight="1">
      <c r="B651" s="121"/>
      <c r="D651" s="122" t="s">
        <v>72</v>
      </c>
      <c r="E651" s="131" t="s">
        <v>570</v>
      </c>
      <c r="F651" s="131" t="s">
        <v>571</v>
      </c>
      <c r="I651" s="124"/>
      <c r="J651" s="132">
        <f>BK651</f>
        <v>0</v>
      </c>
      <c r="L651" s="121"/>
      <c r="M651" s="126"/>
      <c r="P651" s="127">
        <f>P652</f>
        <v>0</v>
      </c>
      <c r="R651" s="127">
        <f>R652</f>
        <v>0</v>
      </c>
      <c r="T651" s="128">
        <f>T652</f>
        <v>0</v>
      </c>
      <c r="AR651" s="122" t="s">
        <v>81</v>
      </c>
      <c r="AT651" s="129" t="s">
        <v>72</v>
      </c>
      <c r="AU651" s="129" t="s">
        <v>81</v>
      </c>
      <c r="AY651" s="122" t="s">
        <v>136</v>
      </c>
      <c r="BK651" s="130">
        <f>BK652</f>
        <v>0</v>
      </c>
    </row>
    <row r="652" spans="2:65" s="1" customFormat="1" ht="24.2" customHeight="1">
      <c r="B652" s="32"/>
      <c r="C652" s="133" t="s">
        <v>572</v>
      </c>
      <c r="D652" s="133" t="s">
        <v>138</v>
      </c>
      <c r="E652" s="134" t="s">
        <v>573</v>
      </c>
      <c r="F652" s="135" t="s">
        <v>574</v>
      </c>
      <c r="G652" s="136" t="s">
        <v>191</v>
      </c>
      <c r="H652" s="137">
        <v>117.491</v>
      </c>
      <c r="I652" s="138"/>
      <c r="J652" s="139">
        <f>ROUND(I652*H652,2)</f>
        <v>0</v>
      </c>
      <c r="K652" s="135" t="s">
        <v>142</v>
      </c>
      <c r="L652" s="32"/>
      <c r="M652" s="140" t="s">
        <v>1</v>
      </c>
      <c r="N652" s="141" t="s">
        <v>38</v>
      </c>
      <c r="P652" s="142">
        <f>O652*H652</f>
        <v>0</v>
      </c>
      <c r="Q652" s="142">
        <v>0</v>
      </c>
      <c r="R652" s="142">
        <f>Q652*H652</f>
        <v>0</v>
      </c>
      <c r="S652" s="142">
        <v>0</v>
      </c>
      <c r="T652" s="143">
        <f>S652*H652</f>
        <v>0</v>
      </c>
      <c r="AR652" s="144" t="s">
        <v>143</v>
      </c>
      <c r="AT652" s="144" t="s">
        <v>138</v>
      </c>
      <c r="AU652" s="144" t="s">
        <v>83</v>
      </c>
      <c r="AY652" s="17" t="s">
        <v>136</v>
      </c>
      <c r="BE652" s="145">
        <f>IF(N652="základní",J652,0)</f>
        <v>0</v>
      </c>
      <c r="BF652" s="145">
        <f>IF(N652="snížená",J652,0)</f>
        <v>0</v>
      </c>
      <c r="BG652" s="145">
        <f>IF(N652="zákl. přenesená",J652,0)</f>
        <v>0</v>
      </c>
      <c r="BH652" s="145">
        <f>IF(N652="sníž. přenesená",J652,0)</f>
        <v>0</v>
      </c>
      <c r="BI652" s="145">
        <f>IF(N652="nulová",J652,0)</f>
        <v>0</v>
      </c>
      <c r="BJ652" s="17" t="s">
        <v>81</v>
      </c>
      <c r="BK652" s="145">
        <f>ROUND(I652*H652,2)</f>
        <v>0</v>
      </c>
      <c r="BL652" s="17" t="s">
        <v>143</v>
      </c>
      <c r="BM652" s="144" t="s">
        <v>575</v>
      </c>
    </row>
    <row r="653" spans="2:65" s="11" customFormat="1" ht="25.9" customHeight="1">
      <c r="B653" s="121"/>
      <c r="D653" s="122" t="s">
        <v>72</v>
      </c>
      <c r="E653" s="123" t="s">
        <v>576</v>
      </c>
      <c r="F653" s="123" t="s">
        <v>577</v>
      </c>
      <c r="I653" s="124"/>
      <c r="J653" s="125">
        <f>BK653</f>
        <v>0</v>
      </c>
      <c r="L653" s="121"/>
      <c r="M653" s="126"/>
      <c r="P653" s="127">
        <f>P654+P708+P718+P880+P932+P1042+P1055</f>
        <v>0</v>
      </c>
      <c r="R653" s="127">
        <f>R654+R708+R718+R880+R932+R1042+R1055</f>
        <v>14.402054365300003</v>
      </c>
      <c r="T653" s="128">
        <f>T654+T708+T718+T880+T932+T1042+T1055</f>
        <v>0.32081999999999999</v>
      </c>
      <c r="AR653" s="122" t="s">
        <v>83</v>
      </c>
      <c r="AT653" s="129" t="s">
        <v>72</v>
      </c>
      <c r="AU653" s="129" t="s">
        <v>73</v>
      </c>
      <c r="AY653" s="122" t="s">
        <v>136</v>
      </c>
      <c r="BK653" s="130">
        <f>BK654+BK708+BK718+BK880+BK932+BK1042+BK1055</f>
        <v>0</v>
      </c>
    </row>
    <row r="654" spans="2:65" s="11" customFormat="1" ht="22.9" customHeight="1">
      <c r="B654" s="121"/>
      <c r="D654" s="122" t="s">
        <v>72</v>
      </c>
      <c r="E654" s="131" t="s">
        <v>578</v>
      </c>
      <c r="F654" s="131" t="s">
        <v>579</v>
      </c>
      <c r="I654" s="124"/>
      <c r="J654" s="132">
        <f>BK654</f>
        <v>0</v>
      </c>
      <c r="L654" s="121"/>
      <c r="M654" s="126"/>
      <c r="P654" s="127">
        <f>SUM(P655:P707)</f>
        <v>0</v>
      </c>
      <c r="R654" s="127">
        <f>SUM(R655:R707)</f>
        <v>1.4725781924999999</v>
      </c>
      <c r="T654" s="128">
        <f>SUM(T655:T707)</f>
        <v>0</v>
      </c>
      <c r="AR654" s="122" t="s">
        <v>83</v>
      </c>
      <c r="AT654" s="129" t="s">
        <v>72</v>
      </c>
      <c r="AU654" s="129" t="s">
        <v>81</v>
      </c>
      <c r="AY654" s="122" t="s">
        <v>136</v>
      </c>
      <c r="BK654" s="130">
        <f>SUM(BK655:BK707)</f>
        <v>0</v>
      </c>
    </row>
    <row r="655" spans="2:65" s="1" customFormat="1" ht="24.2" customHeight="1">
      <c r="B655" s="32"/>
      <c r="C655" s="133" t="s">
        <v>580</v>
      </c>
      <c r="D655" s="133" t="s">
        <v>138</v>
      </c>
      <c r="E655" s="134" t="s">
        <v>581</v>
      </c>
      <c r="F655" s="135" t="s">
        <v>582</v>
      </c>
      <c r="G655" s="136" t="s">
        <v>141</v>
      </c>
      <c r="H655" s="137">
        <v>166.55</v>
      </c>
      <c r="I655" s="138"/>
      <c r="J655" s="139">
        <f>ROUND(I655*H655,2)</f>
        <v>0</v>
      </c>
      <c r="K655" s="135" t="s">
        <v>142</v>
      </c>
      <c r="L655" s="32"/>
      <c r="M655" s="140" t="s">
        <v>1</v>
      </c>
      <c r="N655" s="141" t="s">
        <v>38</v>
      </c>
      <c r="P655" s="142">
        <f>O655*H655</f>
        <v>0</v>
      </c>
      <c r="Q655" s="142">
        <v>0</v>
      </c>
      <c r="R655" s="142">
        <f>Q655*H655</f>
        <v>0</v>
      </c>
      <c r="S655" s="142">
        <v>0</v>
      </c>
      <c r="T655" s="143">
        <f>S655*H655</f>
        <v>0</v>
      </c>
      <c r="AR655" s="144" t="s">
        <v>226</v>
      </c>
      <c r="AT655" s="144" t="s">
        <v>138</v>
      </c>
      <c r="AU655" s="144" t="s">
        <v>83</v>
      </c>
      <c r="AY655" s="17" t="s">
        <v>136</v>
      </c>
      <c r="BE655" s="145">
        <f>IF(N655="základní",J655,0)</f>
        <v>0</v>
      </c>
      <c r="BF655" s="145">
        <f>IF(N655="snížená",J655,0)</f>
        <v>0</v>
      </c>
      <c r="BG655" s="145">
        <f>IF(N655="zákl. přenesená",J655,0)</f>
        <v>0</v>
      </c>
      <c r="BH655" s="145">
        <f>IF(N655="sníž. přenesená",J655,0)</f>
        <v>0</v>
      </c>
      <c r="BI655" s="145">
        <f>IF(N655="nulová",J655,0)</f>
        <v>0</v>
      </c>
      <c r="BJ655" s="17" t="s">
        <v>81</v>
      </c>
      <c r="BK655" s="145">
        <f>ROUND(I655*H655,2)</f>
        <v>0</v>
      </c>
      <c r="BL655" s="17" t="s">
        <v>226</v>
      </c>
      <c r="BM655" s="144" t="s">
        <v>583</v>
      </c>
    </row>
    <row r="656" spans="2:65" s="12" customFormat="1" ht="11.25">
      <c r="B656" s="146"/>
      <c r="D656" s="147" t="s">
        <v>145</v>
      </c>
      <c r="E656" s="148" t="s">
        <v>1</v>
      </c>
      <c r="F656" s="149" t="s">
        <v>146</v>
      </c>
      <c r="H656" s="148" t="s">
        <v>1</v>
      </c>
      <c r="I656" s="150"/>
      <c r="L656" s="146"/>
      <c r="M656" s="151"/>
      <c r="T656" s="152"/>
      <c r="AT656" s="148" t="s">
        <v>145</v>
      </c>
      <c r="AU656" s="148" t="s">
        <v>83</v>
      </c>
      <c r="AV656" s="12" t="s">
        <v>81</v>
      </c>
      <c r="AW656" s="12" t="s">
        <v>30</v>
      </c>
      <c r="AX656" s="12" t="s">
        <v>73</v>
      </c>
      <c r="AY656" s="148" t="s">
        <v>136</v>
      </c>
    </row>
    <row r="657" spans="2:65" s="13" customFormat="1" ht="11.25">
      <c r="B657" s="153"/>
      <c r="D657" s="147" t="s">
        <v>145</v>
      </c>
      <c r="E657" s="154" t="s">
        <v>1</v>
      </c>
      <c r="F657" s="155" t="s">
        <v>428</v>
      </c>
      <c r="H657" s="156">
        <v>20.09</v>
      </c>
      <c r="I657" s="157"/>
      <c r="L657" s="153"/>
      <c r="M657" s="158"/>
      <c r="T657" s="159"/>
      <c r="AT657" s="154" t="s">
        <v>145</v>
      </c>
      <c r="AU657" s="154" t="s">
        <v>83</v>
      </c>
      <c r="AV657" s="13" t="s">
        <v>83</v>
      </c>
      <c r="AW657" s="13" t="s">
        <v>30</v>
      </c>
      <c r="AX657" s="13" t="s">
        <v>73</v>
      </c>
      <c r="AY657" s="154" t="s">
        <v>136</v>
      </c>
    </row>
    <row r="658" spans="2:65" s="13" customFormat="1" ht="11.25">
      <c r="B658" s="153"/>
      <c r="D658" s="147" t="s">
        <v>145</v>
      </c>
      <c r="E658" s="154" t="s">
        <v>1</v>
      </c>
      <c r="F658" s="155" t="s">
        <v>429</v>
      </c>
      <c r="H658" s="156">
        <v>4.76</v>
      </c>
      <c r="I658" s="157"/>
      <c r="L658" s="153"/>
      <c r="M658" s="158"/>
      <c r="T658" s="159"/>
      <c r="AT658" s="154" t="s">
        <v>145</v>
      </c>
      <c r="AU658" s="154" t="s">
        <v>83</v>
      </c>
      <c r="AV658" s="13" t="s">
        <v>83</v>
      </c>
      <c r="AW658" s="13" t="s">
        <v>30</v>
      </c>
      <c r="AX658" s="13" t="s">
        <v>73</v>
      </c>
      <c r="AY658" s="154" t="s">
        <v>136</v>
      </c>
    </row>
    <row r="659" spans="2:65" s="13" customFormat="1" ht="11.25">
      <c r="B659" s="153"/>
      <c r="D659" s="147" t="s">
        <v>145</v>
      </c>
      <c r="E659" s="154" t="s">
        <v>1</v>
      </c>
      <c r="F659" s="155" t="s">
        <v>430</v>
      </c>
      <c r="H659" s="156">
        <v>9.4</v>
      </c>
      <c r="I659" s="157"/>
      <c r="L659" s="153"/>
      <c r="M659" s="158"/>
      <c r="T659" s="159"/>
      <c r="AT659" s="154" t="s">
        <v>145</v>
      </c>
      <c r="AU659" s="154" t="s">
        <v>83</v>
      </c>
      <c r="AV659" s="13" t="s">
        <v>83</v>
      </c>
      <c r="AW659" s="13" t="s">
        <v>30</v>
      </c>
      <c r="AX659" s="13" t="s">
        <v>73</v>
      </c>
      <c r="AY659" s="154" t="s">
        <v>136</v>
      </c>
    </row>
    <row r="660" spans="2:65" s="13" customFormat="1" ht="11.25">
      <c r="B660" s="153"/>
      <c r="D660" s="147" t="s">
        <v>145</v>
      </c>
      <c r="E660" s="154" t="s">
        <v>1</v>
      </c>
      <c r="F660" s="155" t="s">
        <v>431</v>
      </c>
      <c r="H660" s="156">
        <v>5.47</v>
      </c>
      <c r="I660" s="157"/>
      <c r="L660" s="153"/>
      <c r="M660" s="158"/>
      <c r="T660" s="159"/>
      <c r="AT660" s="154" t="s">
        <v>145</v>
      </c>
      <c r="AU660" s="154" t="s">
        <v>83</v>
      </c>
      <c r="AV660" s="13" t="s">
        <v>83</v>
      </c>
      <c r="AW660" s="13" t="s">
        <v>30</v>
      </c>
      <c r="AX660" s="13" t="s">
        <v>73</v>
      </c>
      <c r="AY660" s="154" t="s">
        <v>136</v>
      </c>
    </row>
    <row r="661" spans="2:65" s="13" customFormat="1" ht="11.25">
      <c r="B661" s="153"/>
      <c r="D661" s="147" t="s">
        <v>145</v>
      </c>
      <c r="E661" s="154" t="s">
        <v>1</v>
      </c>
      <c r="F661" s="155" t="s">
        <v>432</v>
      </c>
      <c r="H661" s="156">
        <v>19.87</v>
      </c>
      <c r="I661" s="157"/>
      <c r="L661" s="153"/>
      <c r="M661" s="158"/>
      <c r="T661" s="159"/>
      <c r="AT661" s="154" t="s">
        <v>145</v>
      </c>
      <c r="AU661" s="154" t="s">
        <v>83</v>
      </c>
      <c r="AV661" s="13" t="s">
        <v>83</v>
      </c>
      <c r="AW661" s="13" t="s">
        <v>30</v>
      </c>
      <c r="AX661" s="13" t="s">
        <v>73</v>
      </c>
      <c r="AY661" s="154" t="s">
        <v>136</v>
      </c>
    </row>
    <row r="662" spans="2:65" s="13" customFormat="1" ht="11.25">
      <c r="B662" s="153"/>
      <c r="D662" s="147" t="s">
        <v>145</v>
      </c>
      <c r="E662" s="154" t="s">
        <v>1</v>
      </c>
      <c r="F662" s="155" t="s">
        <v>433</v>
      </c>
      <c r="H662" s="156">
        <v>8.4600000000000009</v>
      </c>
      <c r="I662" s="157"/>
      <c r="L662" s="153"/>
      <c r="M662" s="158"/>
      <c r="T662" s="159"/>
      <c r="AT662" s="154" t="s">
        <v>145</v>
      </c>
      <c r="AU662" s="154" t="s">
        <v>83</v>
      </c>
      <c r="AV662" s="13" t="s">
        <v>83</v>
      </c>
      <c r="AW662" s="13" t="s">
        <v>30</v>
      </c>
      <c r="AX662" s="13" t="s">
        <v>73</v>
      </c>
      <c r="AY662" s="154" t="s">
        <v>136</v>
      </c>
    </row>
    <row r="663" spans="2:65" s="13" customFormat="1" ht="11.25">
      <c r="B663" s="153"/>
      <c r="D663" s="147" t="s">
        <v>145</v>
      </c>
      <c r="E663" s="154" t="s">
        <v>1</v>
      </c>
      <c r="F663" s="155" t="s">
        <v>434</v>
      </c>
      <c r="H663" s="156">
        <v>6.04</v>
      </c>
      <c r="I663" s="157"/>
      <c r="L663" s="153"/>
      <c r="M663" s="158"/>
      <c r="T663" s="159"/>
      <c r="AT663" s="154" t="s">
        <v>145</v>
      </c>
      <c r="AU663" s="154" t="s">
        <v>83</v>
      </c>
      <c r="AV663" s="13" t="s">
        <v>83</v>
      </c>
      <c r="AW663" s="13" t="s">
        <v>30</v>
      </c>
      <c r="AX663" s="13" t="s">
        <v>73</v>
      </c>
      <c r="AY663" s="154" t="s">
        <v>136</v>
      </c>
    </row>
    <row r="664" spans="2:65" s="13" customFormat="1" ht="11.25">
      <c r="B664" s="153"/>
      <c r="D664" s="147" t="s">
        <v>145</v>
      </c>
      <c r="E664" s="154" t="s">
        <v>1</v>
      </c>
      <c r="F664" s="155" t="s">
        <v>435</v>
      </c>
      <c r="H664" s="156">
        <v>2.1</v>
      </c>
      <c r="I664" s="157"/>
      <c r="L664" s="153"/>
      <c r="M664" s="158"/>
      <c r="T664" s="159"/>
      <c r="AT664" s="154" t="s">
        <v>145</v>
      </c>
      <c r="AU664" s="154" t="s">
        <v>83</v>
      </c>
      <c r="AV664" s="13" t="s">
        <v>83</v>
      </c>
      <c r="AW664" s="13" t="s">
        <v>30</v>
      </c>
      <c r="AX664" s="13" t="s">
        <v>73</v>
      </c>
      <c r="AY664" s="154" t="s">
        <v>136</v>
      </c>
    </row>
    <row r="665" spans="2:65" s="13" customFormat="1" ht="11.25">
      <c r="B665" s="153"/>
      <c r="D665" s="147" t="s">
        <v>145</v>
      </c>
      <c r="E665" s="154" t="s">
        <v>1</v>
      </c>
      <c r="F665" s="155" t="s">
        <v>436</v>
      </c>
      <c r="H665" s="156">
        <v>6.89</v>
      </c>
      <c r="I665" s="157"/>
      <c r="L665" s="153"/>
      <c r="M665" s="158"/>
      <c r="T665" s="159"/>
      <c r="AT665" s="154" t="s">
        <v>145</v>
      </c>
      <c r="AU665" s="154" t="s">
        <v>83</v>
      </c>
      <c r="AV665" s="13" t="s">
        <v>83</v>
      </c>
      <c r="AW665" s="13" t="s">
        <v>30</v>
      </c>
      <c r="AX665" s="13" t="s">
        <v>73</v>
      </c>
      <c r="AY665" s="154" t="s">
        <v>136</v>
      </c>
    </row>
    <row r="666" spans="2:65" s="13" customFormat="1" ht="11.25">
      <c r="B666" s="153"/>
      <c r="D666" s="147" t="s">
        <v>145</v>
      </c>
      <c r="E666" s="154" t="s">
        <v>1</v>
      </c>
      <c r="F666" s="155" t="s">
        <v>437</v>
      </c>
      <c r="H666" s="156">
        <v>1.62</v>
      </c>
      <c r="I666" s="157"/>
      <c r="L666" s="153"/>
      <c r="M666" s="158"/>
      <c r="T666" s="159"/>
      <c r="AT666" s="154" t="s">
        <v>145</v>
      </c>
      <c r="AU666" s="154" t="s">
        <v>83</v>
      </c>
      <c r="AV666" s="13" t="s">
        <v>83</v>
      </c>
      <c r="AW666" s="13" t="s">
        <v>30</v>
      </c>
      <c r="AX666" s="13" t="s">
        <v>73</v>
      </c>
      <c r="AY666" s="154" t="s">
        <v>136</v>
      </c>
    </row>
    <row r="667" spans="2:65" s="13" customFormat="1" ht="11.25">
      <c r="B667" s="153"/>
      <c r="D667" s="147" t="s">
        <v>145</v>
      </c>
      <c r="E667" s="154" t="s">
        <v>1</v>
      </c>
      <c r="F667" s="155" t="s">
        <v>438</v>
      </c>
      <c r="H667" s="156">
        <v>1.62</v>
      </c>
      <c r="I667" s="157"/>
      <c r="L667" s="153"/>
      <c r="M667" s="158"/>
      <c r="T667" s="159"/>
      <c r="AT667" s="154" t="s">
        <v>145</v>
      </c>
      <c r="AU667" s="154" t="s">
        <v>83</v>
      </c>
      <c r="AV667" s="13" t="s">
        <v>83</v>
      </c>
      <c r="AW667" s="13" t="s">
        <v>30</v>
      </c>
      <c r="AX667" s="13" t="s">
        <v>73</v>
      </c>
      <c r="AY667" s="154" t="s">
        <v>136</v>
      </c>
    </row>
    <row r="668" spans="2:65" s="13" customFormat="1" ht="11.25">
      <c r="B668" s="153"/>
      <c r="D668" s="147" t="s">
        <v>145</v>
      </c>
      <c r="E668" s="154" t="s">
        <v>1</v>
      </c>
      <c r="F668" s="155" t="s">
        <v>439</v>
      </c>
      <c r="H668" s="156">
        <v>2.9</v>
      </c>
      <c r="I668" s="157"/>
      <c r="L668" s="153"/>
      <c r="M668" s="158"/>
      <c r="T668" s="159"/>
      <c r="AT668" s="154" t="s">
        <v>145</v>
      </c>
      <c r="AU668" s="154" t="s">
        <v>83</v>
      </c>
      <c r="AV668" s="13" t="s">
        <v>83</v>
      </c>
      <c r="AW668" s="13" t="s">
        <v>30</v>
      </c>
      <c r="AX668" s="13" t="s">
        <v>73</v>
      </c>
      <c r="AY668" s="154" t="s">
        <v>136</v>
      </c>
    </row>
    <row r="669" spans="2:65" s="13" customFormat="1" ht="11.25">
      <c r="B669" s="153"/>
      <c r="D669" s="147" t="s">
        <v>145</v>
      </c>
      <c r="E669" s="154" t="s">
        <v>1</v>
      </c>
      <c r="F669" s="155" t="s">
        <v>440</v>
      </c>
      <c r="H669" s="156">
        <v>14.01</v>
      </c>
      <c r="I669" s="157"/>
      <c r="L669" s="153"/>
      <c r="M669" s="158"/>
      <c r="T669" s="159"/>
      <c r="AT669" s="154" t="s">
        <v>145</v>
      </c>
      <c r="AU669" s="154" t="s">
        <v>83</v>
      </c>
      <c r="AV669" s="13" t="s">
        <v>83</v>
      </c>
      <c r="AW669" s="13" t="s">
        <v>30</v>
      </c>
      <c r="AX669" s="13" t="s">
        <v>73</v>
      </c>
      <c r="AY669" s="154" t="s">
        <v>136</v>
      </c>
    </row>
    <row r="670" spans="2:65" s="13" customFormat="1" ht="11.25">
      <c r="B670" s="153"/>
      <c r="D670" s="147" t="s">
        <v>145</v>
      </c>
      <c r="E670" s="154" t="s">
        <v>1</v>
      </c>
      <c r="F670" s="155" t="s">
        <v>441</v>
      </c>
      <c r="H670" s="156">
        <v>63.32</v>
      </c>
      <c r="I670" s="157"/>
      <c r="L670" s="153"/>
      <c r="M670" s="158"/>
      <c r="T670" s="159"/>
      <c r="AT670" s="154" t="s">
        <v>145</v>
      </c>
      <c r="AU670" s="154" t="s">
        <v>83</v>
      </c>
      <c r="AV670" s="13" t="s">
        <v>83</v>
      </c>
      <c r="AW670" s="13" t="s">
        <v>30</v>
      </c>
      <c r="AX670" s="13" t="s">
        <v>73</v>
      </c>
      <c r="AY670" s="154" t="s">
        <v>136</v>
      </c>
    </row>
    <row r="671" spans="2:65" s="14" customFormat="1" ht="11.25">
      <c r="B671" s="160"/>
      <c r="D671" s="147" t="s">
        <v>145</v>
      </c>
      <c r="E671" s="161" t="s">
        <v>1</v>
      </c>
      <c r="F671" s="162" t="s">
        <v>149</v>
      </c>
      <c r="H671" s="163">
        <v>166.55</v>
      </c>
      <c r="I671" s="164"/>
      <c r="L671" s="160"/>
      <c r="M671" s="165"/>
      <c r="T671" s="166"/>
      <c r="AT671" s="161" t="s">
        <v>145</v>
      </c>
      <c r="AU671" s="161" t="s">
        <v>83</v>
      </c>
      <c r="AV671" s="14" t="s">
        <v>143</v>
      </c>
      <c r="AW671" s="14" t="s">
        <v>30</v>
      </c>
      <c r="AX671" s="14" t="s">
        <v>81</v>
      </c>
      <c r="AY671" s="161" t="s">
        <v>136</v>
      </c>
    </row>
    <row r="672" spans="2:65" s="1" customFormat="1" ht="16.5" customHeight="1">
      <c r="B672" s="32"/>
      <c r="C672" s="174" t="s">
        <v>584</v>
      </c>
      <c r="D672" s="174" t="s">
        <v>336</v>
      </c>
      <c r="E672" s="175" t="s">
        <v>585</v>
      </c>
      <c r="F672" s="176" t="s">
        <v>586</v>
      </c>
      <c r="G672" s="177" t="s">
        <v>191</v>
      </c>
      <c r="H672" s="178">
        <v>5.5E-2</v>
      </c>
      <c r="I672" s="179"/>
      <c r="J672" s="180">
        <f>ROUND(I672*H672,2)</f>
        <v>0</v>
      </c>
      <c r="K672" s="176" t="s">
        <v>142</v>
      </c>
      <c r="L672" s="181"/>
      <c r="M672" s="182" t="s">
        <v>1</v>
      </c>
      <c r="N672" s="183" t="s">
        <v>38</v>
      </c>
      <c r="P672" s="142">
        <f>O672*H672</f>
        <v>0</v>
      </c>
      <c r="Q672" s="142">
        <v>1</v>
      </c>
      <c r="R672" s="142">
        <f>Q672*H672</f>
        <v>5.5E-2</v>
      </c>
      <c r="S672" s="142">
        <v>0</v>
      </c>
      <c r="T672" s="143">
        <f>S672*H672</f>
        <v>0</v>
      </c>
      <c r="AR672" s="144" t="s">
        <v>349</v>
      </c>
      <c r="AT672" s="144" t="s">
        <v>336</v>
      </c>
      <c r="AU672" s="144" t="s">
        <v>83</v>
      </c>
      <c r="AY672" s="17" t="s">
        <v>136</v>
      </c>
      <c r="BE672" s="145">
        <f>IF(N672="základní",J672,0)</f>
        <v>0</v>
      </c>
      <c r="BF672" s="145">
        <f>IF(N672="snížená",J672,0)</f>
        <v>0</v>
      </c>
      <c r="BG672" s="145">
        <f>IF(N672="zákl. přenesená",J672,0)</f>
        <v>0</v>
      </c>
      <c r="BH672" s="145">
        <f>IF(N672="sníž. přenesená",J672,0)</f>
        <v>0</v>
      </c>
      <c r="BI672" s="145">
        <f>IF(N672="nulová",J672,0)</f>
        <v>0</v>
      </c>
      <c r="BJ672" s="17" t="s">
        <v>81</v>
      </c>
      <c r="BK672" s="145">
        <f>ROUND(I672*H672,2)</f>
        <v>0</v>
      </c>
      <c r="BL672" s="17" t="s">
        <v>226</v>
      </c>
      <c r="BM672" s="144" t="s">
        <v>587</v>
      </c>
    </row>
    <row r="673" spans="2:65" s="13" customFormat="1" ht="11.25">
      <c r="B673" s="153"/>
      <c r="D673" s="147" t="s">
        <v>145</v>
      </c>
      <c r="F673" s="155" t="s">
        <v>588</v>
      </c>
      <c r="H673" s="156">
        <v>5.5E-2</v>
      </c>
      <c r="I673" s="157"/>
      <c r="L673" s="153"/>
      <c r="M673" s="158"/>
      <c r="T673" s="159"/>
      <c r="AT673" s="154" t="s">
        <v>145</v>
      </c>
      <c r="AU673" s="154" t="s">
        <v>83</v>
      </c>
      <c r="AV673" s="13" t="s">
        <v>83</v>
      </c>
      <c r="AW673" s="13" t="s">
        <v>4</v>
      </c>
      <c r="AX673" s="13" t="s">
        <v>81</v>
      </c>
      <c r="AY673" s="154" t="s">
        <v>136</v>
      </c>
    </row>
    <row r="674" spans="2:65" s="1" customFormat="1" ht="24.2" customHeight="1">
      <c r="B674" s="32"/>
      <c r="C674" s="133" t="s">
        <v>589</v>
      </c>
      <c r="D674" s="133" t="s">
        <v>138</v>
      </c>
      <c r="E674" s="134" t="s">
        <v>590</v>
      </c>
      <c r="F674" s="135" t="s">
        <v>591</v>
      </c>
      <c r="G674" s="136" t="s">
        <v>141</v>
      </c>
      <c r="H674" s="137">
        <v>41.34</v>
      </c>
      <c r="I674" s="138"/>
      <c r="J674" s="139">
        <f>ROUND(I674*H674,2)</f>
        <v>0</v>
      </c>
      <c r="K674" s="135" t="s">
        <v>142</v>
      </c>
      <c r="L674" s="32"/>
      <c r="M674" s="140" t="s">
        <v>1</v>
      </c>
      <c r="N674" s="141" t="s">
        <v>38</v>
      </c>
      <c r="P674" s="142">
        <f>O674*H674</f>
        <v>0</v>
      </c>
      <c r="Q674" s="142">
        <v>0</v>
      </c>
      <c r="R674" s="142">
        <f>Q674*H674</f>
        <v>0</v>
      </c>
      <c r="S674" s="142">
        <v>0</v>
      </c>
      <c r="T674" s="143">
        <f>S674*H674</f>
        <v>0</v>
      </c>
      <c r="AR674" s="144" t="s">
        <v>226</v>
      </c>
      <c r="AT674" s="144" t="s">
        <v>138</v>
      </c>
      <c r="AU674" s="144" t="s">
        <v>83</v>
      </c>
      <c r="AY674" s="17" t="s">
        <v>136</v>
      </c>
      <c r="BE674" s="145">
        <f>IF(N674="základní",J674,0)</f>
        <v>0</v>
      </c>
      <c r="BF674" s="145">
        <f>IF(N674="snížená",J674,0)</f>
        <v>0</v>
      </c>
      <c r="BG674" s="145">
        <f>IF(N674="zákl. přenesená",J674,0)</f>
        <v>0</v>
      </c>
      <c r="BH674" s="145">
        <f>IF(N674="sníž. přenesená",J674,0)</f>
        <v>0</v>
      </c>
      <c r="BI674" s="145">
        <f>IF(N674="nulová",J674,0)</f>
        <v>0</v>
      </c>
      <c r="BJ674" s="17" t="s">
        <v>81</v>
      </c>
      <c r="BK674" s="145">
        <f>ROUND(I674*H674,2)</f>
        <v>0</v>
      </c>
      <c r="BL674" s="17" t="s">
        <v>226</v>
      </c>
      <c r="BM674" s="144" t="s">
        <v>592</v>
      </c>
    </row>
    <row r="675" spans="2:65" s="12" customFormat="1" ht="11.25">
      <c r="B675" s="146"/>
      <c r="D675" s="147" t="s">
        <v>145</v>
      </c>
      <c r="E675" s="148" t="s">
        <v>1</v>
      </c>
      <c r="F675" s="149" t="s">
        <v>345</v>
      </c>
      <c r="H675" s="148" t="s">
        <v>1</v>
      </c>
      <c r="I675" s="150"/>
      <c r="L675" s="146"/>
      <c r="M675" s="151"/>
      <c r="T675" s="152"/>
      <c r="AT675" s="148" t="s">
        <v>145</v>
      </c>
      <c r="AU675" s="148" t="s">
        <v>83</v>
      </c>
      <c r="AV675" s="12" t="s">
        <v>81</v>
      </c>
      <c r="AW675" s="12" t="s">
        <v>30</v>
      </c>
      <c r="AX675" s="12" t="s">
        <v>73</v>
      </c>
      <c r="AY675" s="148" t="s">
        <v>136</v>
      </c>
    </row>
    <row r="676" spans="2:65" s="12" customFormat="1" ht="11.25">
      <c r="B676" s="146"/>
      <c r="D676" s="147" t="s">
        <v>145</v>
      </c>
      <c r="E676" s="148" t="s">
        <v>1</v>
      </c>
      <c r="F676" s="149" t="s">
        <v>347</v>
      </c>
      <c r="H676" s="148" t="s">
        <v>1</v>
      </c>
      <c r="I676" s="150"/>
      <c r="L676" s="146"/>
      <c r="M676" s="151"/>
      <c r="T676" s="152"/>
      <c r="AT676" s="148" t="s">
        <v>145</v>
      </c>
      <c r="AU676" s="148" t="s">
        <v>83</v>
      </c>
      <c r="AV676" s="12" t="s">
        <v>81</v>
      </c>
      <c r="AW676" s="12" t="s">
        <v>30</v>
      </c>
      <c r="AX676" s="12" t="s">
        <v>73</v>
      </c>
      <c r="AY676" s="148" t="s">
        <v>136</v>
      </c>
    </row>
    <row r="677" spans="2:65" s="13" customFormat="1" ht="11.25">
      <c r="B677" s="153"/>
      <c r="D677" s="147" t="s">
        <v>145</v>
      </c>
      <c r="E677" s="154" t="s">
        <v>1</v>
      </c>
      <c r="F677" s="155" t="s">
        <v>348</v>
      </c>
      <c r="H677" s="156">
        <v>41.34</v>
      </c>
      <c r="I677" s="157"/>
      <c r="L677" s="153"/>
      <c r="M677" s="158"/>
      <c r="T677" s="159"/>
      <c r="AT677" s="154" t="s">
        <v>145</v>
      </c>
      <c r="AU677" s="154" t="s">
        <v>83</v>
      </c>
      <c r="AV677" s="13" t="s">
        <v>83</v>
      </c>
      <c r="AW677" s="13" t="s">
        <v>30</v>
      </c>
      <c r="AX677" s="13" t="s">
        <v>73</v>
      </c>
      <c r="AY677" s="154" t="s">
        <v>136</v>
      </c>
    </row>
    <row r="678" spans="2:65" s="14" customFormat="1" ht="11.25">
      <c r="B678" s="160"/>
      <c r="D678" s="147" t="s">
        <v>145</v>
      </c>
      <c r="E678" s="161" t="s">
        <v>1</v>
      </c>
      <c r="F678" s="162" t="s">
        <v>149</v>
      </c>
      <c r="H678" s="163">
        <v>41.34</v>
      </c>
      <c r="I678" s="164"/>
      <c r="L678" s="160"/>
      <c r="M678" s="165"/>
      <c r="T678" s="166"/>
      <c r="AT678" s="161" t="s">
        <v>145</v>
      </c>
      <c r="AU678" s="161" t="s">
        <v>83</v>
      </c>
      <c r="AV678" s="14" t="s">
        <v>143</v>
      </c>
      <c r="AW678" s="14" t="s">
        <v>30</v>
      </c>
      <c r="AX678" s="14" t="s">
        <v>81</v>
      </c>
      <c r="AY678" s="161" t="s">
        <v>136</v>
      </c>
    </row>
    <row r="679" spans="2:65" s="1" customFormat="1" ht="16.5" customHeight="1">
      <c r="B679" s="32"/>
      <c r="C679" s="174" t="s">
        <v>593</v>
      </c>
      <c r="D679" s="174" t="s">
        <v>336</v>
      </c>
      <c r="E679" s="175" t="s">
        <v>585</v>
      </c>
      <c r="F679" s="176" t="s">
        <v>586</v>
      </c>
      <c r="G679" s="177" t="s">
        <v>191</v>
      </c>
      <c r="H679" s="178">
        <v>1.4E-2</v>
      </c>
      <c r="I679" s="179"/>
      <c r="J679" s="180">
        <f>ROUND(I679*H679,2)</f>
        <v>0</v>
      </c>
      <c r="K679" s="176" t="s">
        <v>142</v>
      </c>
      <c r="L679" s="181"/>
      <c r="M679" s="182" t="s">
        <v>1</v>
      </c>
      <c r="N679" s="183" t="s">
        <v>38</v>
      </c>
      <c r="P679" s="142">
        <f>O679*H679</f>
        <v>0</v>
      </c>
      <c r="Q679" s="142">
        <v>1</v>
      </c>
      <c r="R679" s="142">
        <f>Q679*H679</f>
        <v>1.4E-2</v>
      </c>
      <c r="S679" s="142">
        <v>0</v>
      </c>
      <c r="T679" s="143">
        <f>S679*H679</f>
        <v>0</v>
      </c>
      <c r="AR679" s="144" t="s">
        <v>349</v>
      </c>
      <c r="AT679" s="144" t="s">
        <v>336</v>
      </c>
      <c r="AU679" s="144" t="s">
        <v>83</v>
      </c>
      <c r="AY679" s="17" t="s">
        <v>136</v>
      </c>
      <c r="BE679" s="145">
        <f>IF(N679="základní",J679,0)</f>
        <v>0</v>
      </c>
      <c r="BF679" s="145">
        <f>IF(N679="snížená",J679,0)</f>
        <v>0</v>
      </c>
      <c r="BG679" s="145">
        <f>IF(N679="zákl. přenesená",J679,0)</f>
        <v>0</v>
      </c>
      <c r="BH679" s="145">
        <f>IF(N679="sníž. přenesená",J679,0)</f>
        <v>0</v>
      </c>
      <c r="BI679" s="145">
        <f>IF(N679="nulová",J679,0)</f>
        <v>0</v>
      </c>
      <c r="BJ679" s="17" t="s">
        <v>81</v>
      </c>
      <c r="BK679" s="145">
        <f>ROUND(I679*H679,2)</f>
        <v>0</v>
      </c>
      <c r="BL679" s="17" t="s">
        <v>226</v>
      </c>
      <c r="BM679" s="144" t="s">
        <v>594</v>
      </c>
    </row>
    <row r="680" spans="2:65" s="13" customFormat="1" ht="11.25">
      <c r="B680" s="153"/>
      <c r="D680" s="147" t="s">
        <v>145</v>
      </c>
      <c r="F680" s="155" t="s">
        <v>595</v>
      </c>
      <c r="H680" s="156">
        <v>1.4E-2</v>
      </c>
      <c r="I680" s="157"/>
      <c r="L680" s="153"/>
      <c r="M680" s="158"/>
      <c r="T680" s="159"/>
      <c r="AT680" s="154" t="s">
        <v>145</v>
      </c>
      <c r="AU680" s="154" t="s">
        <v>83</v>
      </c>
      <c r="AV680" s="13" t="s">
        <v>83</v>
      </c>
      <c r="AW680" s="13" t="s">
        <v>4</v>
      </c>
      <c r="AX680" s="13" t="s">
        <v>81</v>
      </c>
      <c r="AY680" s="154" t="s">
        <v>136</v>
      </c>
    </row>
    <row r="681" spans="2:65" s="1" customFormat="1" ht="24.2" customHeight="1">
      <c r="B681" s="32"/>
      <c r="C681" s="133" t="s">
        <v>596</v>
      </c>
      <c r="D681" s="133" t="s">
        <v>138</v>
      </c>
      <c r="E681" s="134" t="s">
        <v>597</v>
      </c>
      <c r="F681" s="135" t="s">
        <v>598</v>
      </c>
      <c r="G681" s="136" t="s">
        <v>141</v>
      </c>
      <c r="H681" s="137">
        <v>166.55</v>
      </c>
      <c r="I681" s="138"/>
      <c r="J681" s="139">
        <f>ROUND(I681*H681,2)</f>
        <v>0</v>
      </c>
      <c r="K681" s="135" t="s">
        <v>142</v>
      </c>
      <c r="L681" s="32"/>
      <c r="M681" s="140" t="s">
        <v>1</v>
      </c>
      <c r="N681" s="141" t="s">
        <v>38</v>
      </c>
      <c r="P681" s="142">
        <f>O681*H681</f>
        <v>0</v>
      </c>
      <c r="Q681" s="142">
        <v>3.9825E-4</v>
      </c>
      <c r="R681" s="142">
        <f>Q681*H681</f>
        <v>6.6328537500000007E-2</v>
      </c>
      <c r="S681" s="142">
        <v>0</v>
      </c>
      <c r="T681" s="143">
        <f>S681*H681</f>
        <v>0</v>
      </c>
      <c r="AR681" s="144" t="s">
        <v>226</v>
      </c>
      <c r="AT681" s="144" t="s">
        <v>138</v>
      </c>
      <c r="AU681" s="144" t="s">
        <v>83</v>
      </c>
      <c r="AY681" s="17" t="s">
        <v>136</v>
      </c>
      <c r="BE681" s="145">
        <f>IF(N681="základní",J681,0)</f>
        <v>0</v>
      </c>
      <c r="BF681" s="145">
        <f>IF(N681="snížená",J681,0)</f>
        <v>0</v>
      </c>
      <c r="BG681" s="145">
        <f>IF(N681="zákl. přenesená",J681,0)</f>
        <v>0</v>
      </c>
      <c r="BH681" s="145">
        <f>IF(N681="sníž. přenesená",J681,0)</f>
        <v>0</v>
      </c>
      <c r="BI681" s="145">
        <f>IF(N681="nulová",J681,0)</f>
        <v>0</v>
      </c>
      <c r="BJ681" s="17" t="s">
        <v>81</v>
      </c>
      <c r="BK681" s="145">
        <f>ROUND(I681*H681,2)</f>
        <v>0</v>
      </c>
      <c r="BL681" s="17" t="s">
        <v>226</v>
      </c>
      <c r="BM681" s="144" t="s">
        <v>599</v>
      </c>
    </row>
    <row r="682" spans="2:65" s="12" customFormat="1" ht="11.25">
      <c r="B682" s="146"/>
      <c r="D682" s="147" t="s">
        <v>145</v>
      </c>
      <c r="E682" s="148" t="s">
        <v>1</v>
      </c>
      <c r="F682" s="149" t="s">
        <v>146</v>
      </c>
      <c r="H682" s="148" t="s">
        <v>1</v>
      </c>
      <c r="I682" s="150"/>
      <c r="L682" s="146"/>
      <c r="M682" s="151"/>
      <c r="T682" s="152"/>
      <c r="AT682" s="148" t="s">
        <v>145</v>
      </c>
      <c r="AU682" s="148" t="s">
        <v>83</v>
      </c>
      <c r="AV682" s="12" t="s">
        <v>81</v>
      </c>
      <c r="AW682" s="12" t="s">
        <v>30</v>
      </c>
      <c r="AX682" s="12" t="s">
        <v>73</v>
      </c>
      <c r="AY682" s="148" t="s">
        <v>136</v>
      </c>
    </row>
    <row r="683" spans="2:65" s="13" customFormat="1" ht="11.25">
      <c r="B683" s="153"/>
      <c r="D683" s="147" t="s">
        <v>145</v>
      </c>
      <c r="E683" s="154" t="s">
        <v>1</v>
      </c>
      <c r="F683" s="155" t="s">
        <v>428</v>
      </c>
      <c r="H683" s="156">
        <v>20.09</v>
      </c>
      <c r="I683" s="157"/>
      <c r="L683" s="153"/>
      <c r="M683" s="158"/>
      <c r="T683" s="159"/>
      <c r="AT683" s="154" t="s">
        <v>145</v>
      </c>
      <c r="AU683" s="154" t="s">
        <v>83</v>
      </c>
      <c r="AV683" s="13" t="s">
        <v>83</v>
      </c>
      <c r="AW683" s="13" t="s">
        <v>30</v>
      </c>
      <c r="AX683" s="13" t="s">
        <v>73</v>
      </c>
      <c r="AY683" s="154" t="s">
        <v>136</v>
      </c>
    </row>
    <row r="684" spans="2:65" s="13" customFormat="1" ht="11.25">
      <c r="B684" s="153"/>
      <c r="D684" s="147" t="s">
        <v>145</v>
      </c>
      <c r="E684" s="154" t="s">
        <v>1</v>
      </c>
      <c r="F684" s="155" t="s">
        <v>429</v>
      </c>
      <c r="H684" s="156">
        <v>4.76</v>
      </c>
      <c r="I684" s="157"/>
      <c r="L684" s="153"/>
      <c r="M684" s="158"/>
      <c r="T684" s="159"/>
      <c r="AT684" s="154" t="s">
        <v>145</v>
      </c>
      <c r="AU684" s="154" t="s">
        <v>83</v>
      </c>
      <c r="AV684" s="13" t="s">
        <v>83</v>
      </c>
      <c r="AW684" s="13" t="s">
        <v>30</v>
      </c>
      <c r="AX684" s="13" t="s">
        <v>73</v>
      </c>
      <c r="AY684" s="154" t="s">
        <v>136</v>
      </c>
    </row>
    <row r="685" spans="2:65" s="13" customFormat="1" ht="11.25">
      <c r="B685" s="153"/>
      <c r="D685" s="147" t="s">
        <v>145</v>
      </c>
      <c r="E685" s="154" t="s">
        <v>1</v>
      </c>
      <c r="F685" s="155" t="s">
        <v>430</v>
      </c>
      <c r="H685" s="156">
        <v>9.4</v>
      </c>
      <c r="I685" s="157"/>
      <c r="L685" s="153"/>
      <c r="M685" s="158"/>
      <c r="T685" s="159"/>
      <c r="AT685" s="154" t="s">
        <v>145</v>
      </c>
      <c r="AU685" s="154" t="s">
        <v>83</v>
      </c>
      <c r="AV685" s="13" t="s">
        <v>83</v>
      </c>
      <c r="AW685" s="13" t="s">
        <v>30</v>
      </c>
      <c r="AX685" s="13" t="s">
        <v>73</v>
      </c>
      <c r="AY685" s="154" t="s">
        <v>136</v>
      </c>
    </row>
    <row r="686" spans="2:65" s="13" customFormat="1" ht="11.25">
      <c r="B686" s="153"/>
      <c r="D686" s="147" t="s">
        <v>145</v>
      </c>
      <c r="E686" s="154" t="s">
        <v>1</v>
      </c>
      <c r="F686" s="155" t="s">
        <v>431</v>
      </c>
      <c r="H686" s="156">
        <v>5.47</v>
      </c>
      <c r="I686" s="157"/>
      <c r="L686" s="153"/>
      <c r="M686" s="158"/>
      <c r="T686" s="159"/>
      <c r="AT686" s="154" t="s">
        <v>145</v>
      </c>
      <c r="AU686" s="154" t="s">
        <v>83</v>
      </c>
      <c r="AV686" s="13" t="s">
        <v>83</v>
      </c>
      <c r="AW686" s="13" t="s">
        <v>30</v>
      </c>
      <c r="AX686" s="13" t="s">
        <v>73</v>
      </c>
      <c r="AY686" s="154" t="s">
        <v>136</v>
      </c>
    </row>
    <row r="687" spans="2:65" s="13" customFormat="1" ht="11.25">
      <c r="B687" s="153"/>
      <c r="D687" s="147" t="s">
        <v>145</v>
      </c>
      <c r="E687" s="154" t="s">
        <v>1</v>
      </c>
      <c r="F687" s="155" t="s">
        <v>432</v>
      </c>
      <c r="H687" s="156">
        <v>19.87</v>
      </c>
      <c r="I687" s="157"/>
      <c r="L687" s="153"/>
      <c r="M687" s="158"/>
      <c r="T687" s="159"/>
      <c r="AT687" s="154" t="s">
        <v>145</v>
      </c>
      <c r="AU687" s="154" t="s">
        <v>83</v>
      </c>
      <c r="AV687" s="13" t="s">
        <v>83</v>
      </c>
      <c r="AW687" s="13" t="s">
        <v>30</v>
      </c>
      <c r="AX687" s="13" t="s">
        <v>73</v>
      </c>
      <c r="AY687" s="154" t="s">
        <v>136</v>
      </c>
    </row>
    <row r="688" spans="2:65" s="13" customFormat="1" ht="11.25">
      <c r="B688" s="153"/>
      <c r="D688" s="147" t="s">
        <v>145</v>
      </c>
      <c r="E688" s="154" t="s">
        <v>1</v>
      </c>
      <c r="F688" s="155" t="s">
        <v>433</v>
      </c>
      <c r="H688" s="156">
        <v>8.4600000000000009</v>
      </c>
      <c r="I688" s="157"/>
      <c r="L688" s="153"/>
      <c r="M688" s="158"/>
      <c r="T688" s="159"/>
      <c r="AT688" s="154" t="s">
        <v>145</v>
      </c>
      <c r="AU688" s="154" t="s">
        <v>83</v>
      </c>
      <c r="AV688" s="13" t="s">
        <v>83</v>
      </c>
      <c r="AW688" s="13" t="s">
        <v>30</v>
      </c>
      <c r="AX688" s="13" t="s">
        <v>73</v>
      </c>
      <c r="AY688" s="154" t="s">
        <v>136</v>
      </c>
    </row>
    <row r="689" spans="2:65" s="13" customFormat="1" ht="11.25">
      <c r="B689" s="153"/>
      <c r="D689" s="147" t="s">
        <v>145</v>
      </c>
      <c r="E689" s="154" t="s">
        <v>1</v>
      </c>
      <c r="F689" s="155" t="s">
        <v>434</v>
      </c>
      <c r="H689" s="156">
        <v>6.04</v>
      </c>
      <c r="I689" s="157"/>
      <c r="L689" s="153"/>
      <c r="M689" s="158"/>
      <c r="T689" s="159"/>
      <c r="AT689" s="154" t="s">
        <v>145</v>
      </c>
      <c r="AU689" s="154" t="s">
        <v>83</v>
      </c>
      <c r="AV689" s="13" t="s">
        <v>83</v>
      </c>
      <c r="AW689" s="13" t="s">
        <v>30</v>
      </c>
      <c r="AX689" s="13" t="s">
        <v>73</v>
      </c>
      <c r="AY689" s="154" t="s">
        <v>136</v>
      </c>
    </row>
    <row r="690" spans="2:65" s="13" customFormat="1" ht="11.25">
      <c r="B690" s="153"/>
      <c r="D690" s="147" t="s">
        <v>145</v>
      </c>
      <c r="E690" s="154" t="s">
        <v>1</v>
      </c>
      <c r="F690" s="155" t="s">
        <v>435</v>
      </c>
      <c r="H690" s="156">
        <v>2.1</v>
      </c>
      <c r="I690" s="157"/>
      <c r="L690" s="153"/>
      <c r="M690" s="158"/>
      <c r="T690" s="159"/>
      <c r="AT690" s="154" t="s">
        <v>145</v>
      </c>
      <c r="AU690" s="154" t="s">
        <v>83</v>
      </c>
      <c r="AV690" s="13" t="s">
        <v>83</v>
      </c>
      <c r="AW690" s="13" t="s">
        <v>30</v>
      </c>
      <c r="AX690" s="13" t="s">
        <v>73</v>
      </c>
      <c r="AY690" s="154" t="s">
        <v>136</v>
      </c>
    </row>
    <row r="691" spans="2:65" s="13" customFormat="1" ht="11.25">
      <c r="B691" s="153"/>
      <c r="D691" s="147" t="s">
        <v>145</v>
      </c>
      <c r="E691" s="154" t="s">
        <v>1</v>
      </c>
      <c r="F691" s="155" t="s">
        <v>436</v>
      </c>
      <c r="H691" s="156">
        <v>6.89</v>
      </c>
      <c r="I691" s="157"/>
      <c r="L691" s="153"/>
      <c r="M691" s="158"/>
      <c r="T691" s="159"/>
      <c r="AT691" s="154" t="s">
        <v>145</v>
      </c>
      <c r="AU691" s="154" t="s">
        <v>83</v>
      </c>
      <c r="AV691" s="13" t="s">
        <v>83</v>
      </c>
      <c r="AW691" s="13" t="s">
        <v>30</v>
      </c>
      <c r="AX691" s="13" t="s">
        <v>73</v>
      </c>
      <c r="AY691" s="154" t="s">
        <v>136</v>
      </c>
    </row>
    <row r="692" spans="2:65" s="13" customFormat="1" ht="11.25">
      <c r="B692" s="153"/>
      <c r="D692" s="147" t="s">
        <v>145</v>
      </c>
      <c r="E692" s="154" t="s">
        <v>1</v>
      </c>
      <c r="F692" s="155" t="s">
        <v>437</v>
      </c>
      <c r="H692" s="156">
        <v>1.62</v>
      </c>
      <c r="I692" s="157"/>
      <c r="L692" s="153"/>
      <c r="M692" s="158"/>
      <c r="T692" s="159"/>
      <c r="AT692" s="154" t="s">
        <v>145</v>
      </c>
      <c r="AU692" s="154" t="s">
        <v>83</v>
      </c>
      <c r="AV692" s="13" t="s">
        <v>83</v>
      </c>
      <c r="AW692" s="13" t="s">
        <v>30</v>
      </c>
      <c r="AX692" s="13" t="s">
        <v>73</v>
      </c>
      <c r="AY692" s="154" t="s">
        <v>136</v>
      </c>
    </row>
    <row r="693" spans="2:65" s="13" customFormat="1" ht="11.25">
      <c r="B693" s="153"/>
      <c r="D693" s="147" t="s">
        <v>145</v>
      </c>
      <c r="E693" s="154" t="s">
        <v>1</v>
      </c>
      <c r="F693" s="155" t="s">
        <v>438</v>
      </c>
      <c r="H693" s="156">
        <v>1.62</v>
      </c>
      <c r="I693" s="157"/>
      <c r="L693" s="153"/>
      <c r="M693" s="158"/>
      <c r="T693" s="159"/>
      <c r="AT693" s="154" t="s">
        <v>145</v>
      </c>
      <c r="AU693" s="154" t="s">
        <v>83</v>
      </c>
      <c r="AV693" s="13" t="s">
        <v>83</v>
      </c>
      <c r="AW693" s="13" t="s">
        <v>30</v>
      </c>
      <c r="AX693" s="13" t="s">
        <v>73</v>
      </c>
      <c r="AY693" s="154" t="s">
        <v>136</v>
      </c>
    </row>
    <row r="694" spans="2:65" s="13" customFormat="1" ht="11.25">
      <c r="B694" s="153"/>
      <c r="D694" s="147" t="s">
        <v>145</v>
      </c>
      <c r="E694" s="154" t="s">
        <v>1</v>
      </c>
      <c r="F694" s="155" t="s">
        <v>439</v>
      </c>
      <c r="H694" s="156">
        <v>2.9</v>
      </c>
      <c r="I694" s="157"/>
      <c r="L694" s="153"/>
      <c r="M694" s="158"/>
      <c r="T694" s="159"/>
      <c r="AT694" s="154" t="s">
        <v>145</v>
      </c>
      <c r="AU694" s="154" t="s">
        <v>83</v>
      </c>
      <c r="AV694" s="13" t="s">
        <v>83</v>
      </c>
      <c r="AW694" s="13" t="s">
        <v>30</v>
      </c>
      <c r="AX694" s="13" t="s">
        <v>73</v>
      </c>
      <c r="AY694" s="154" t="s">
        <v>136</v>
      </c>
    </row>
    <row r="695" spans="2:65" s="13" customFormat="1" ht="11.25">
      <c r="B695" s="153"/>
      <c r="D695" s="147" t="s">
        <v>145</v>
      </c>
      <c r="E695" s="154" t="s">
        <v>1</v>
      </c>
      <c r="F695" s="155" t="s">
        <v>440</v>
      </c>
      <c r="H695" s="156">
        <v>14.01</v>
      </c>
      <c r="I695" s="157"/>
      <c r="L695" s="153"/>
      <c r="M695" s="158"/>
      <c r="T695" s="159"/>
      <c r="AT695" s="154" t="s">
        <v>145</v>
      </c>
      <c r="AU695" s="154" t="s">
        <v>83</v>
      </c>
      <c r="AV695" s="13" t="s">
        <v>83</v>
      </c>
      <c r="AW695" s="13" t="s">
        <v>30</v>
      </c>
      <c r="AX695" s="13" t="s">
        <v>73</v>
      </c>
      <c r="AY695" s="154" t="s">
        <v>136</v>
      </c>
    </row>
    <row r="696" spans="2:65" s="13" customFormat="1" ht="11.25">
      <c r="B696" s="153"/>
      <c r="D696" s="147" t="s">
        <v>145</v>
      </c>
      <c r="E696" s="154" t="s">
        <v>1</v>
      </c>
      <c r="F696" s="155" t="s">
        <v>441</v>
      </c>
      <c r="H696" s="156">
        <v>63.32</v>
      </c>
      <c r="I696" s="157"/>
      <c r="L696" s="153"/>
      <c r="M696" s="158"/>
      <c r="T696" s="159"/>
      <c r="AT696" s="154" t="s">
        <v>145</v>
      </c>
      <c r="AU696" s="154" t="s">
        <v>83</v>
      </c>
      <c r="AV696" s="13" t="s">
        <v>83</v>
      </c>
      <c r="AW696" s="13" t="s">
        <v>30</v>
      </c>
      <c r="AX696" s="13" t="s">
        <v>73</v>
      </c>
      <c r="AY696" s="154" t="s">
        <v>136</v>
      </c>
    </row>
    <row r="697" spans="2:65" s="14" customFormat="1" ht="11.25">
      <c r="B697" s="160"/>
      <c r="D697" s="147" t="s">
        <v>145</v>
      </c>
      <c r="E697" s="161" t="s">
        <v>1</v>
      </c>
      <c r="F697" s="162" t="s">
        <v>149</v>
      </c>
      <c r="H697" s="163">
        <v>166.55</v>
      </c>
      <c r="I697" s="164"/>
      <c r="L697" s="160"/>
      <c r="M697" s="165"/>
      <c r="T697" s="166"/>
      <c r="AT697" s="161" t="s">
        <v>145</v>
      </c>
      <c r="AU697" s="161" t="s">
        <v>83</v>
      </c>
      <c r="AV697" s="14" t="s">
        <v>143</v>
      </c>
      <c r="AW697" s="14" t="s">
        <v>30</v>
      </c>
      <c r="AX697" s="14" t="s">
        <v>81</v>
      </c>
      <c r="AY697" s="161" t="s">
        <v>136</v>
      </c>
    </row>
    <row r="698" spans="2:65" s="1" customFormat="1" ht="49.15" customHeight="1">
      <c r="B698" s="32"/>
      <c r="C698" s="174" t="s">
        <v>600</v>
      </c>
      <c r="D698" s="174" t="s">
        <v>336</v>
      </c>
      <c r="E698" s="175" t="s">
        <v>601</v>
      </c>
      <c r="F698" s="176" t="s">
        <v>602</v>
      </c>
      <c r="G698" s="177" t="s">
        <v>141</v>
      </c>
      <c r="H698" s="178">
        <v>194.114</v>
      </c>
      <c r="I698" s="179"/>
      <c r="J698" s="180">
        <f>ROUND(I698*H698,2)</f>
        <v>0</v>
      </c>
      <c r="K698" s="176" t="s">
        <v>142</v>
      </c>
      <c r="L698" s="181"/>
      <c r="M698" s="182" t="s">
        <v>1</v>
      </c>
      <c r="N698" s="183" t="s">
        <v>38</v>
      </c>
      <c r="P698" s="142">
        <f>O698*H698</f>
        <v>0</v>
      </c>
      <c r="Q698" s="142">
        <v>5.4000000000000003E-3</v>
      </c>
      <c r="R698" s="142">
        <f>Q698*H698</f>
        <v>1.0482156</v>
      </c>
      <c r="S698" s="142">
        <v>0</v>
      </c>
      <c r="T698" s="143">
        <f>S698*H698</f>
        <v>0</v>
      </c>
      <c r="AR698" s="144" t="s">
        <v>349</v>
      </c>
      <c r="AT698" s="144" t="s">
        <v>336</v>
      </c>
      <c r="AU698" s="144" t="s">
        <v>83</v>
      </c>
      <c r="AY698" s="17" t="s">
        <v>136</v>
      </c>
      <c r="BE698" s="145">
        <f>IF(N698="základní",J698,0)</f>
        <v>0</v>
      </c>
      <c r="BF698" s="145">
        <f>IF(N698="snížená",J698,0)</f>
        <v>0</v>
      </c>
      <c r="BG698" s="145">
        <f>IF(N698="zákl. přenesená",J698,0)</f>
        <v>0</v>
      </c>
      <c r="BH698" s="145">
        <f>IF(N698="sníž. přenesená",J698,0)</f>
        <v>0</v>
      </c>
      <c r="BI698" s="145">
        <f>IF(N698="nulová",J698,0)</f>
        <v>0</v>
      </c>
      <c r="BJ698" s="17" t="s">
        <v>81</v>
      </c>
      <c r="BK698" s="145">
        <f>ROUND(I698*H698,2)</f>
        <v>0</v>
      </c>
      <c r="BL698" s="17" t="s">
        <v>226</v>
      </c>
      <c r="BM698" s="144" t="s">
        <v>603</v>
      </c>
    </row>
    <row r="699" spans="2:65" s="13" customFormat="1" ht="11.25">
      <c r="B699" s="153"/>
      <c r="D699" s="147" t="s">
        <v>145</v>
      </c>
      <c r="F699" s="155" t="s">
        <v>604</v>
      </c>
      <c r="H699" s="156">
        <v>194.114</v>
      </c>
      <c r="I699" s="157"/>
      <c r="L699" s="153"/>
      <c r="M699" s="158"/>
      <c r="T699" s="159"/>
      <c r="AT699" s="154" t="s">
        <v>145</v>
      </c>
      <c r="AU699" s="154" t="s">
        <v>83</v>
      </c>
      <c r="AV699" s="13" t="s">
        <v>83</v>
      </c>
      <c r="AW699" s="13" t="s">
        <v>4</v>
      </c>
      <c r="AX699" s="13" t="s">
        <v>81</v>
      </c>
      <c r="AY699" s="154" t="s">
        <v>136</v>
      </c>
    </row>
    <row r="700" spans="2:65" s="1" customFormat="1" ht="24.2" customHeight="1">
      <c r="B700" s="32"/>
      <c r="C700" s="133" t="s">
        <v>605</v>
      </c>
      <c r="D700" s="133" t="s">
        <v>138</v>
      </c>
      <c r="E700" s="134" t="s">
        <v>606</v>
      </c>
      <c r="F700" s="135" t="s">
        <v>607</v>
      </c>
      <c r="G700" s="136" t="s">
        <v>141</v>
      </c>
      <c r="H700" s="137">
        <v>41.34</v>
      </c>
      <c r="I700" s="138"/>
      <c r="J700" s="139">
        <f>ROUND(I700*H700,2)</f>
        <v>0</v>
      </c>
      <c r="K700" s="135" t="s">
        <v>142</v>
      </c>
      <c r="L700" s="32"/>
      <c r="M700" s="140" t="s">
        <v>1</v>
      </c>
      <c r="N700" s="141" t="s">
        <v>38</v>
      </c>
      <c r="P700" s="142">
        <f>O700*H700</f>
        <v>0</v>
      </c>
      <c r="Q700" s="142">
        <v>3.9825E-4</v>
      </c>
      <c r="R700" s="142">
        <f>Q700*H700</f>
        <v>1.6463655000000001E-2</v>
      </c>
      <c r="S700" s="142">
        <v>0</v>
      </c>
      <c r="T700" s="143">
        <f>S700*H700</f>
        <v>0</v>
      </c>
      <c r="AR700" s="144" t="s">
        <v>226</v>
      </c>
      <c r="AT700" s="144" t="s">
        <v>138</v>
      </c>
      <c r="AU700" s="144" t="s">
        <v>83</v>
      </c>
      <c r="AY700" s="17" t="s">
        <v>136</v>
      </c>
      <c r="BE700" s="145">
        <f>IF(N700="základní",J700,0)</f>
        <v>0</v>
      </c>
      <c r="BF700" s="145">
        <f>IF(N700="snížená",J700,0)</f>
        <v>0</v>
      </c>
      <c r="BG700" s="145">
        <f>IF(N700="zákl. přenesená",J700,0)</f>
        <v>0</v>
      </c>
      <c r="BH700" s="145">
        <f>IF(N700="sníž. přenesená",J700,0)</f>
        <v>0</v>
      </c>
      <c r="BI700" s="145">
        <f>IF(N700="nulová",J700,0)</f>
        <v>0</v>
      </c>
      <c r="BJ700" s="17" t="s">
        <v>81</v>
      </c>
      <c r="BK700" s="145">
        <f>ROUND(I700*H700,2)</f>
        <v>0</v>
      </c>
      <c r="BL700" s="17" t="s">
        <v>226</v>
      </c>
      <c r="BM700" s="144" t="s">
        <v>608</v>
      </c>
    </row>
    <row r="701" spans="2:65" s="12" customFormat="1" ht="11.25">
      <c r="B701" s="146"/>
      <c r="D701" s="147" t="s">
        <v>145</v>
      </c>
      <c r="E701" s="148" t="s">
        <v>1</v>
      </c>
      <c r="F701" s="149" t="s">
        <v>345</v>
      </c>
      <c r="H701" s="148" t="s">
        <v>1</v>
      </c>
      <c r="I701" s="150"/>
      <c r="L701" s="146"/>
      <c r="M701" s="151"/>
      <c r="T701" s="152"/>
      <c r="AT701" s="148" t="s">
        <v>145</v>
      </c>
      <c r="AU701" s="148" t="s">
        <v>83</v>
      </c>
      <c r="AV701" s="12" t="s">
        <v>81</v>
      </c>
      <c r="AW701" s="12" t="s">
        <v>30</v>
      </c>
      <c r="AX701" s="12" t="s">
        <v>73</v>
      </c>
      <c r="AY701" s="148" t="s">
        <v>136</v>
      </c>
    </row>
    <row r="702" spans="2:65" s="12" customFormat="1" ht="11.25">
      <c r="B702" s="146"/>
      <c r="D702" s="147" t="s">
        <v>145</v>
      </c>
      <c r="E702" s="148" t="s">
        <v>1</v>
      </c>
      <c r="F702" s="149" t="s">
        <v>347</v>
      </c>
      <c r="H702" s="148" t="s">
        <v>1</v>
      </c>
      <c r="I702" s="150"/>
      <c r="L702" s="146"/>
      <c r="M702" s="151"/>
      <c r="T702" s="152"/>
      <c r="AT702" s="148" t="s">
        <v>145</v>
      </c>
      <c r="AU702" s="148" t="s">
        <v>83</v>
      </c>
      <c r="AV702" s="12" t="s">
        <v>81</v>
      </c>
      <c r="AW702" s="12" t="s">
        <v>30</v>
      </c>
      <c r="AX702" s="12" t="s">
        <v>73</v>
      </c>
      <c r="AY702" s="148" t="s">
        <v>136</v>
      </c>
    </row>
    <row r="703" spans="2:65" s="13" customFormat="1" ht="11.25">
      <c r="B703" s="153"/>
      <c r="D703" s="147" t="s">
        <v>145</v>
      </c>
      <c r="E703" s="154" t="s">
        <v>1</v>
      </c>
      <c r="F703" s="155" t="s">
        <v>348</v>
      </c>
      <c r="H703" s="156">
        <v>41.34</v>
      </c>
      <c r="I703" s="157"/>
      <c r="L703" s="153"/>
      <c r="M703" s="158"/>
      <c r="T703" s="159"/>
      <c r="AT703" s="154" t="s">
        <v>145</v>
      </c>
      <c r="AU703" s="154" t="s">
        <v>83</v>
      </c>
      <c r="AV703" s="13" t="s">
        <v>83</v>
      </c>
      <c r="AW703" s="13" t="s">
        <v>30</v>
      </c>
      <c r="AX703" s="13" t="s">
        <v>73</v>
      </c>
      <c r="AY703" s="154" t="s">
        <v>136</v>
      </c>
    </row>
    <row r="704" spans="2:65" s="14" customFormat="1" ht="11.25">
      <c r="B704" s="160"/>
      <c r="D704" s="147" t="s">
        <v>145</v>
      </c>
      <c r="E704" s="161" t="s">
        <v>1</v>
      </c>
      <c r="F704" s="162" t="s">
        <v>149</v>
      </c>
      <c r="H704" s="163">
        <v>41.34</v>
      </c>
      <c r="I704" s="164"/>
      <c r="L704" s="160"/>
      <c r="M704" s="165"/>
      <c r="T704" s="166"/>
      <c r="AT704" s="161" t="s">
        <v>145</v>
      </c>
      <c r="AU704" s="161" t="s">
        <v>83</v>
      </c>
      <c r="AV704" s="14" t="s">
        <v>143</v>
      </c>
      <c r="AW704" s="14" t="s">
        <v>30</v>
      </c>
      <c r="AX704" s="14" t="s">
        <v>81</v>
      </c>
      <c r="AY704" s="161" t="s">
        <v>136</v>
      </c>
    </row>
    <row r="705" spans="2:65" s="1" customFormat="1" ht="49.15" customHeight="1">
      <c r="B705" s="32"/>
      <c r="C705" s="174" t="s">
        <v>609</v>
      </c>
      <c r="D705" s="174" t="s">
        <v>336</v>
      </c>
      <c r="E705" s="175" t="s">
        <v>601</v>
      </c>
      <c r="F705" s="176" t="s">
        <v>602</v>
      </c>
      <c r="G705" s="177" t="s">
        <v>141</v>
      </c>
      <c r="H705" s="178">
        <v>50.475999999999999</v>
      </c>
      <c r="I705" s="179"/>
      <c r="J705" s="180">
        <f>ROUND(I705*H705,2)</f>
        <v>0</v>
      </c>
      <c r="K705" s="176" t="s">
        <v>142</v>
      </c>
      <c r="L705" s="181"/>
      <c r="M705" s="182" t="s">
        <v>1</v>
      </c>
      <c r="N705" s="183" t="s">
        <v>38</v>
      </c>
      <c r="P705" s="142">
        <f>O705*H705</f>
        <v>0</v>
      </c>
      <c r="Q705" s="142">
        <v>5.4000000000000003E-3</v>
      </c>
      <c r="R705" s="142">
        <f>Q705*H705</f>
        <v>0.27257039999999999</v>
      </c>
      <c r="S705" s="142">
        <v>0</v>
      </c>
      <c r="T705" s="143">
        <f>S705*H705</f>
        <v>0</v>
      </c>
      <c r="AR705" s="144" t="s">
        <v>349</v>
      </c>
      <c r="AT705" s="144" t="s">
        <v>336</v>
      </c>
      <c r="AU705" s="144" t="s">
        <v>83</v>
      </c>
      <c r="AY705" s="17" t="s">
        <v>136</v>
      </c>
      <c r="BE705" s="145">
        <f>IF(N705="základní",J705,0)</f>
        <v>0</v>
      </c>
      <c r="BF705" s="145">
        <f>IF(N705="snížená",J705,0)</f>
        <v>0</v>
      </c>
      <c r="BG705" s="145">
        <f>IF(N705="zákl. přenesená",J705,0)</f>
        <v>0</v>
      </c>
      <c r="BH705" s="145">
        <f>IF(N705="sníž. přenesená",J705,0)</f>
        <v>0</v>
      </c>
      <c r="BI705" s="145">
        <f>IF(N705="nulová",J705,0)</f>
        <v>0</v>
      </c>
      <c r="BJ705" s="17" t="s">
        <v>81</v>
      </c>
      <c r="BK705" s="145">
        <f>ROUND(I705*H705,2)</f>
        <v>0</v>
      </c>
      <c r="BL705" s="17" t="s">
        <v>226</v>
      </c>
      <c r="BM705" s="144" t="s">
        <v>610</v>
      </c>
    </row>
    <row r="706" spans="2:65" s="13" customFormat="1" ht="11.25">
      <c r="B706" s="153"/>
      <c r="D706" s="147" t="s">
        <v>145</v>
      </c>
      <c r="F706" s="155" t="s">
        <v>611</v>
      </c>
      <c r="H706" s="156">
        <v>50.475999999999999</v>
      </c>
      <c r="I706" s="157"/>
      <c r="L706" s="153"/>
      <c r="M706" s="158"/>
      <c r="T706" s="159"/>
      <c r="AT706" s="154" t="s">
        <v>145</v>
      </c>
      <c r="AU706" s="154" t="s">
        <v>83</v>
      </c>
      <c r="AV706" s="13" t="s">
        <v>83</v>
      </c>
      <c r="AW706" s="13" t="s">
        <v>4</v>
      </c>
      <c r="AX706" s="13" t="s">
        <v>81</v>
      </c>
      <c r="AY706" s="154" t="s">
        <v>136</v>
      </c>
    </row>
    <row r="707" spans="2:65" s="1" customFormat="1" ht="24.2" customHeight="1">
      <c r="B707" s="32"/>
      <c r="C707" s="133" t="s">
        <v>612</v>
      </c>
      <c r="D707" s="133" t="s">
        <v>138</v>
      </c>
      <c r="E707" s="134" t="s">
        <v>613</v>
      </c>
      <c r="F707" s="135" t="s">
        <v>614</v>
      </c>
      <c r="G707" s="136" t="s">
        <v>615</v>
      </c>
      <c r="H707" s="184"/>
      <c r="I707" s="138"/>
      <c r="J707" s="139">
        <f>ROUND(I707*H707,2)</f>
        <v>0</v>
      </c>
      <c r="K707" s="135" t="s">
        <v>142</v>
      </c>
      <c r="L707" s="32"/>
      <c r="M707" s="140" t="s">
        <v>1</v>
      </c>
      <c r="N707" s="141" t="s">
        <v>38</v>
      </c>
      <c r="P707" s="142">
        <f>O707*H707</f>
        <v>0</v>
      </c>
      <c r="Q707" s="142">
        <v>0</v>
      </c>
      <c r="R707" s="142">
        <f>Q707*H707</f>
        <v>0</v>
      </c>
      <c r="S707" s="142">
        <v>0</v>
      </c>
      <c r="T707" s="143">
        <f>S707*H707</f>
        <v>0</v>
      </c>
      <c r="AR707" s="144" t="s">
        <v>226</v>
      </c>
      <c r="AT707" s="144" t="s">
        <v>138</v>
      </c>
      <c r="AU707" s="144" t="s">
        <v>83</v>
      </c>
      <c r="AY707" s="17" t="s">
        <v>136</v>
      </c>
      <c r="BE707" s="145">
        <f>IF(N707="základní",J707,0)</f>
        <v>0</v>
      </c>
      <c r="BF707" s="145">
        <f>IF(N707="snížená",J707,0)</f>
        <v>0</v>
      </c>
      <c r="BG707" s="145">
        <f>IF(N707="zákl. přenesená",J707,0)</f>
        <v>0</v>
      </c>
      <c r="BH707" s="145">
        <f>IF(N707="sníž. přenesená",J707,0)</f>
        <v>0</v>
      </c>
      <c r="BI707" s="145">
        <f>IF(N707="nulová",J707,0)</f>
        <v>0</v>
      </c>
      <c r="BJ707" s="17" t="s">
        <v>81</v>
      </c>
      <c r="BK707" s="145">
        <f>ROUND(I707*H707,2)</f>
        <v>0</v>
      </c>
      <c r="BL707" s="17" t="s">
        <v>226</v>
      </c>
      <c r="BM707" s="144" t="s">
        <v>616</v>
      </c>
    </row>
    <row r="708" spans="2:65" s="11" customFormat="1" ht="22.9" customHeight="1">
      <c r="B708" s="121"/>
      <c r="D708" s="122" t="s">
        <v>72</v>
      </c>
      <c r="E708" s="131" t="s">
        <v>617</v>
      </c>
      <c r="F708" s="131" t="s">
        <v>618</v>
      </c>
      <c r="I708" s="124"/>
      <c r="J708" s="132">
        <f>BK708</f>
        <v>0</v>
      </c>
      <c r="L708" s="121"/>
      <c r="M708" s="126"/>
      <c r="P708" s="127">
        <f>SUM(P709:P717)</f>
        <v>0</v>
      </c>
      <c r="R708" s="127">
        <f>SUM(R709:R717)</f>
        <v>8.7384080000000002E-4</v>
      </c>
      <c r="T708" s="128">
        <f>SUM(T709:T717)</f>
        <v>0</v>
      </c>
      <c r="AR708" s="122" t="s">
        <v>83</v>
      </c>
      <c r="AT708" s="129" t="s">
        <v>72</v>
      </c>
      <c r="AU708" s="129" t="s">
        <v>81</v>
      </c>
      <c r="AY708" s="122" t="s">
        <v>136</v>
      </c>
      <c r="BK708" s="130">
        <f>SUM(BK709:BK717)</f>
        <v>0</v>
      </c>
    </row>
    <row r="709" spans="2:65" s="1" customFormat="1" ht="24.2" customHeight="1">
      <c r="B709" s="32"/>
      <c r="C709" s="133" t="s">
        <v>619</v>
      </c>
      <c r="D709" s="133" t="s">
        <v>138</v>
      </c>
      <c r="E709" s="134" t="s">
        <v>620</v>
      </c>
      <c r="F709" s="135" t="s">
        <v>621</v>
      </c>
      <c r="G709" s="136" t="s">
        <v>457</v>
      </c>
      <c r="H709" s="137">
        <v>1</v>
      </c>
      <c r="I709" s="138"/>
      <c r="J709" s="139">
        <f>ROUND(I709*H709,2)</f>
        <v>0</v>
      </c>
      <c r="K709" s="135" t="s">
        <v>142</v>
      </c>
      <c r="L709" s="32"/>
      <c r="M709" s="140" t="s">
        <v>1</v>
      </c>
      <c r="N709" s="141" t="s">
        <v>38</v>
      </c>
      <c r="P709" s="142">
        <f>O709*H709</f>
        <v>0</v>
      </c>
      <c r="Q709" s="142">
        <v>8.7384080000000002E-4</v>
      </c>
      <c r="R709" s="142">
        <f>Q709*H709</f>
        <v>8.7384080000000002E-4</v>
      </c>
      <c r="S709" s="142">
        <v>0</v>
      </c>
      <c r="T709" s="143">
        <f>S709*H709</f>
        <v>0</v>
      </c>
      <c r="AR709" s="144" t="s">
        <v>226</v>
      </c>
      <c r="AT709" s="144" t="s">
        <v>138</v>
      </c>
      <c r="AU709" s="144" t="s">
        <v>83</v>
      </c>
      <c r="AY709" s="17" t="s">
        <v>136</v>
      </c>
      <c r="BE709" s="145">
        <f>IF(N709="základní",J709,0)</f>
        <v>0</v>
      </c>
      <c r="BF709" s="145">
        <f>IF(N709="snížená",J709,0)</f>
        <v>0</v>
      </c>
      <c r="BG709" s="145">
        <f>IF(N709="zákl. přenesená",J709,0)</f>
        <v>0</v>
      </c>
      <c r="BH709" s="145">
        <f>IF(N709="sníž. přenesená",J709,0)</f>
        <v>0</v>
      </c>
      <c r="BI709" s="145">
        <f>IF(N709="nulová",J709,0)</f>
        <v>0</v>
      </c>
      <c r="BJ709" s="17" t="s">
        <v>81</v>
      </c>
      <c r="BK709" s="145">
        <f>ROUND(I709*H709,2)</f>
        <v>0</v>
      </c>
      <c r="BL709" s="17" t="s">
        <v>226</v>
      </c>
      <c r="BM709" s="144" t="s">
        <v>622</v>
      </c>
    </row>
    <row r="710" spans="2:65" s="12" customFormat="1" ht="11.25">
      <c r="B710" s="146"/>
      <c r="D710" s="147" t="s">
        <v>145</v>
      </c>
      <c r="E710" s="148" t="s">
        <v>1</v>
      </c>
      <c r="F710" s="149" t="s">
        <v>332</v>
      </c>
      <c r="H710" s="148" t="s">
        <v>1</v>
      </c>
      <c r="I710" s="150"/>
      <c r="L710" s="146"/>
      <c r="M710" s="151"/>
      <c r="T710" s="152"/>
      <c r="AT710" s="148" t="s">
        <v>145</v>
      </c>
      <c r="AU710" s="148" t="s">
        <v>83</v>
      </c>
      <c r="AV710" s="12" t="s">
        <v>81</v>
      </c>
      <c r="AW710" s="12" t="s">
        <v>30</v>
      </c>
      <c r="AX710" s="12" t="s">
        <v>73</v>
      </c>
      <c r="AY710" s="148" t="s">
        <v>136</v>
      </c>
    </row>
    <row r="711" spans="2:65" s="13" customFormat="1" ht="11.25">
      <c r="B711" s="153"/>
      <c r="D711" s="147" t="s">
        <v>145</v>
      </c>
      <c r="E711" s="154" t="s">
        <v>1</v>
      </c>
      <c r="F711" s="155" t="s">
        <v>623</v>
      </c>
      <c r="H711" s="156">
        <v>1</v>
      </c>
      <c r="I711" s="157"/>
      <c r="L711" s="153"/>
      <c r="M711" s="158"/>
      <c r="T711" s="159"/>
      <c r="AT711" s="154" t="s">
        <v>145</v>
      </c>
      <c r="AU711" s="154" t="s">
        <v>83</v>
      </c>
      <c r="AV711" s="13" t="s">
        <v>83</v>
      </c>
      <c r="AW711" s="13" t="s">
        <v>30</v>
      </c>
      <c r="AX711" s="13" t="s">
        <v>73</v>
      </c>
      <c r="AY711" s="154" t="s">
        <v>136</v>
      </c>
    </row>
    <row r="712" spans="2:65" s="14" customFormat="1" ht="11.25">
      <c r="B712" s="160"/>
      <c r="D712" s="147" t="s">
        <v>145</v>
      </c>
      <c r="E712" s="161" t="s">
        <v>1</v>
      </c>
      <c r="F712" s="162" t="s">
        <v>149</v>
      </c>
      <c r="H712" s="163">
        <v>1</v>
      </c>
      <c r="I712" s="164"/>
      <c r="L712" s="160"/>
      <c r="M712" s="165"/>
      <c r="T712" s="166"/>
      <c r="AT712" s="161" t="s">
        <v>145</v>
      </c>
      <c r="AU712" s="161" t="s">
        <v>83</v>
      </c>
      <c r="AV712" s="14" t="s">
        <v>143</v>
      </c>
      <c r="AW712" s="14" t="s">
        <v>30</v>
      </c>
      <c r="AX712" s="14" t="s">
        <v>81</v>
      </c>
      <c r="AY712" s="161" t="s">
        <v>136</v>
      </c>
    </row>
    <row r="713" spans="2:65" s="1" customFormat="1" ht="37.9" customHeight="1">
      <c r="B713" s="32"/>
      <c r="C713" s="174" t="s">
        <v>624</v>
      </c>
      <c r="D713" s="174" t="s">
        <v>336</v>
      </c>
      <c r="E713" s="175" t="s">
        <v>625</v>
      </c>
      <c r="F713" s="176" t="s">
        <v>626</v>
      </c>
      <c r="G713" s="177" t="s">
        <v>457</v>
      </c>
      <c r="H713" s="178">
        <v>1</v>
      </c>
      <c r="I713" s="179"/>
      <c r="J713" s="180">
        <f>ROUND(I713*H713,2)</f>
        <v>0</v>
      </c>
      <c r="K713" s="176" t="s">
        <v>1</v>
      </c>
      <c r="L713" s="181"/>
      <c r="M713" s="182" t="s">
        <v>1</v>
      </c>
      <c r="N713" s="183" t="s">
        <v>38</v>
      </c>
      <c r="P713" s="142">
        <f>O713*H713</f>
        <v>0</v>
      </c>
      <c r="Q713" s="142">
        <v>0</v>
      </c>
      <c r="R713" s="142">
        <f>Q713*H713</f>
        <v>0</v>
      </c>
      <c r="S713" s="142">
        <v>0</v>
      </c>
      <c r="T713" s="143">
        <f>S713*H713</f>
        <v>0</v>
      </c>
      <c r="AR713" s="144" t="s">
        <v>349</v>
      </c>
      <c r="AT713" s="144" t="s">
        <v>336</v>
      </c>
      <c r="AU713" s="144" t="s">
        <v>83</v>
      </c>
      <c r="AY713" s="17" t="s">
        <v>136</v>
      </c>
      <c r="BE713" s="145">
        <f>IF(N713="základní",J713,0)</f>
        <v>0</v>
      </c>
      <c r="BF713" s="145">
        <f>IF(N713="snížená",J713,0)</f>
        <v>0</v>
      </c>
      <c r="BG713" s="145">
        <f>IF(N713="zákl. přenesená",J713,0)</f>
        <v>0</v>
      </c>
      <c r="BH713" s="145">
        <f>IF(N713="sníž. přenesená",J713,0)</f>
        <v>0</v>
      </c>
      <c r="BI713" s="145">
        <f>IF(N713="nulová",J713,0)</f>
        <v>0</v>
      </c>
      <c r="BJ713" s="17" t="s">
        <v>81</v>
      </c>
      <c r="BK713" s="145">
        <f>ROUND(I713*H713,2)</f>
        <v>0</v>
      </c>
      <c r="BL713" s="17" t="s">
        <v>226</v>
      </c>
      <c r="BM713" s="144" t="s">
        <v>627</v>
      </c>
    </row>
    <row r="714" spans="2:65" s="12" customFormat="1" ht="11.25">
      <c r="B714" s="146"/>
      <c r="D714" s="147" t="s">
        <v>145</v>
      </c>
      <c r="E714" s="148" t="s">
        <v>1</v>
      </c>
      <c r="F714" s="149" t="s">
        <v>332</v>
      </c>
      <c r="H714" s="148" t="s">
        <v>1</v>
      </c>
      <c r="I714" s="150"/>
      <c r="L714" s="146"/>
      <c r="M714" s="151"/>
      <c r="T714" s="152"/>
      <c r="AT714" s="148" t="s">
        <v>145</v>
      </c>
      <c r="AU714" s="148" t="s">
        <v>83</v>
      </c>
      <c r="AV714" s="12" t="s">
        <v>81</v>
      </c>
      <c r="AW714" s="12" t="s">
        <v>30</v>
      </c>
      <c r="AX714" s="12" t="s">
        <v>73</v>
      </c>
      <c r="AY714" s="148" t="s">
        <v>136</v>
      </c>
    </row>
    <row r="715" spans="2:65" s="13" customFormat="1" ht="11.25">
      <c r="B715" s="153"/>
      <c r="D715" s="147" t="s">
        <v>145</v>
      </c>
      <c r="E715" s="154" t="s">
        <v>1</v>
      </c>
      <c r="F715" s="155" t="s">
        <v>623</v>
      </c>
      <c r="H715" s="156">
        <v>1</v>
      </c>
      <c r="I715" s="157"/>
      <c r="L715" s="153"/>
      <c r="M715" s="158"/>
      <c r="T715" s="159"/>
      <c r="AT715" s="154" t="s">
        <v>145</v>
      </c>
      <c r="AU715" s="154" t="s">
        <v>83</v>
      </c>
      <c r="AV715" s="13" t="s">
        <v>83</v>
      </c>
      <c r="AW715" s="13" t="s">
        <v>30</v>
      </c>
      <c r="AX715" s="13" t="s">
        <v>73</v>
      </c>
      <c r="AY715" s="154" t="s">
        <v>136</v>
      </c>
    </row>
    <row r="716" spans="2:65" s="14" customFormat="1" ht="11.25">
      <c r="B716" s="160"/>
      <c r="D716" s="147" t="s">
        <v>145</v>
      </c>
      <c r="E716" s="161" t="s">
        <v>1</v>
      </c>
      <c r="F716" s="162" t="s">
        <v>149</v>
      </c>
      <c r="H716" s="163">
        <v>1</v>
      </c>
      <c r="I716" s="164"/>
      <c r="L716" s="160"/>
      <c r="M716" s="165"/>
      <c r="T716" s="166"/>
      <c r="AT716" s="161" t="s">
        <v>145</v>
      </c>
      <c r="AU716" s="161" t="s">
        <v>83</v>
      </c>
      <c r="AV716" s="14" t="s">
        <v>143</v>
      </c>
      <c r="AW716" s="14" t="s">
        <v>30</v>
      </c>
      <c r="AX716" s="14" t="s">
        <v>81</v>
      </c>
      <c r="AY716" s="161" t="s">
        <v>136</v>
      </c>
    </row>
    <row r="717" spans="2:65" s="1" customFormat="1" ht="24.2" customHeight="1">
      <c r="B717" s="32"/>
      <c r="C717" s="133" t="s">
        <v>628</v>
      </c>
      <c r="D717" s="133" t="s">
        <v>138</v>
      </c>
      <c r="E717" s="134" t="s">
        <v>629</v>
      </c>
      <c r="F717" s="135" t="s">
        <v>630</v>
      </c>
      <c r="G717" s="136" t="s">
        <v>615</v>
      </c>
      <c r="H717" s="184"/>
      <c r="I717" s="138"/>
      <c r="J717" s="139">
        <f>ROUND(I717*H717,2)</f>
        <v>0</v>
      </c>
      <c r="K717" s="135" t="s">
        <v>142</v>
      </c>
      <c r="L717" s="32"/>
      <c r="M717" s="140" t="s">
        <v>1</v>
      </c>
      <c r="N717" s="141" t="s">
        <v>38</v>
      </c>
      <c r="P717" s="142">
        <f>O717*H717</f>
        <v>0</v>
      </c>
      <c r="Q717" s="142">
        <v>0</v>
      </c>
      <c r="R717" s="142">
        <f>Q717*H717</f>
        <v>0</v>
      </c>
      <c r="S717" s="142">
        <v>0</v>
      </c>
      <c r="T717" s="143">
        <f>S717*H717</f>
        <v>0</v>
      </c>
      <c r="AR717" s="144" t="s">
        <v>226</v>
      </c>
      <c r="AT717" s="144" t="s">
        <v>138</v>
      </c>
      <c r="AU717" s="144" t="s">
        <v>83</v>
      </c>
      <c r="AY717" s="17" t="s">
        <v>136</v>
      </c>
      <c r="BE717" s="145">
        <f>IF(N717="základní",J717,0)</f>
        <v>0</v>
      </c>
      <c r="BF717" s="145">
        <f>IF(N717="snížená",J717,0)</f>
        <v>0</v>
      </c>
      <c r="BG717" s="145">
        <f>IF(N717="zákl. přenesená",J717,0)</f>
        <v>0</v>
      </c>
      <c r="BH717" s="145">
        <f>IF(N717="sníž. přenesená",J717,0)</f>
        <v>0</v>
      </c>
      <c r="BI717" s="145">
        <f>IF(N717="nulová",J717,0)</f>
        <v>0</v>
      </c>
      <c r="BJ717" s="17" t="s">
        <v>81</v>
      </c>
      <c r="BK717" s="145">
        <f>ROUND(I717*H717,2)</f>
        <v>0</v>
      </c>
      <c r="BL717" s="17" t="s">
        <v>226</v>
      </c>
      <c r="BM717" s="144" t="s">
        <v>631</v>
      </c>
    </row>
    <row r="718" spans="2:65" s="11" customFormat="1" ht="22.9" customHeight="1">
      <c r="B718" s="121"/>
      <c r="D718" s="122" t="s">
        <v>72</v>
      </c>
      <c r="E718" s="131" t="s">
        <v>632</v>
      </c>
      <c r="F718" s="131" t="s">
        <v>633</v>
      </c>
      <c r="I718" s="124"/>
      <c r="J718" s="132">
        <f>BK718</f>
        <v>0</v>
      </c>
      <c r="L718" s="121"/>
      <c r="M718" s="126"/>
      <c r="P718" s="127">
        <f>SUM(P719:P879)</f>
        <v>0</v>
      </c>
      <c r="R718" s="127">
        <f>SUM(R719:R879)</f>
        <v>9.5844807950000028</v>
      </c>
      <c r="T718" s="128">
        <f>SUM(T719:T879)</f>
        <v>0.20734999999999998</v>
      </c>
      <c r="AR718" s="122" t="s">
        <v>83</v>
      </c>
      <c r="AT718" s="129" t="s">
        <v>72</v>
      </c>
      <c r="AU718" s="129" t="s">
        <v>81</v>
      </c>
      <c r="AY718" s="122" t="s">
        <v>136</v>
      </c>
      <c r="BK718" s="130">
        <f>SUM(BK719:BK879)</f>
        <v>0</v>
      </c>
    </row>
    <row r="719" spans="2:65" s="1" customFormat="1" ht="16.5" customHeight="1">
      <c r="B719" s="32"/>
      <c r="C719" s="133" t="s">
        <v>634</v>
      </c>
      <c r="D719" s="133" t="s">
        <v>138</v>
      </c>
      <c r="E719" s="134" t="s">
        <v>635</v>
      </c>
      <c r="F719" s="135" t="s">
        <v>636</v>
      </c>
      <c r="G719" s="136" t="s">
        <v>141</v>
      </c>
      <c r="H719" s="137">
        <v>151.79</v>
      </c>
      <c r="I719" s="138"/>
      <c r="J719" s="139">
        <f>ROUND(I719*H719,2)</f>
        <v>0</v>
      </c>
      <c r="K719" s="135" t="s">
        <v>142</v>
      </c>
      <c r="L719" s="32"/>
      <c r="M719" s="140" t="s">
        <v>1</v>
      </c>
      <c r="N719" s="141" t="s">
        <v>38</v>
      </c>
      <c r="P719" s="142">
        <f>O719*H719</f>
        <v>0</v>
      </c>
      <c r="Q719" s="142">
        <v>0</v>
      </c>
      <c r="R719" s="142">
        <f>Q719*H719</f>
        <v>0</v>
      </c>
      <c r="S719" s="142">
        <v>0</v>
      </c>
      <c r="T719" s="143">
        <f>S719*H719</f>
        <v>0</v>
      </c>
      <c r="AR719" s="144" t="s">
        <v>226</v>
      </c>
      <c r="AT719" s="144" t="s">
        <v>138</v>
      </c>
      <c r="AU719" s="144" t="s">
        <v>83</v>
      </c>
      <c r="AY719" s="17" t="s">
        <v>136</v>
      </c>
      <c r="BE719" s="145">
        <f>IF(N719="základní",J719,0)</f>
        <v>0</v>
      </c>
      <c r="BF719" s="145">
        <f>IF(N719="snížená",J719,0)</f>
        <v>0</v>
      </c>
      <c r="BG719" s="145">
        <f>IF(N719="zákl. přenesená",J719,0)</f>
        <v>0</v>
      </c>
      <c r="BH719" s="145">
        <f>IF(N719="sníž. přenesená",J719,0)</f>
        <v>0</v>
      </c>
      <c r="BI719" s="145">
        <f>IF(N719="nulová",J719,0)</f>
        <v>0</v>
      </c>
      <c r="BJ719" s="17" t="s">
        <v>81</v>
      </c>
      <c r="BK719" s="145">
        <f>ROUND(I719*H719,2)</f>
        <v>0</v>
      </c>
      <c r="BL719" s="17" t="s">
        <v>226</v>
      </c>
      <c r="BM719" s="144" t="s">
        <v>637</v>
      </c>
    </row>
    <row r="720" spans="2:65" s="12" customFormat="1" ht="11.25">
      <c r="B720" s="146"/>
      <c r="D720" s="147" t="s">
        <v>145</v>
      </c>
      <c r="E720" s="148" t="s">
        <v>1</v>
      </c>
      <c r="F720" s="149" t="s">
        <v>638</v>
      </c>
      <c r="H720" s="148" t="s">
        <v>1</v>
      </c>
      <c r="I720" s="150"/>
      <c r="L720" s="146"/>
      <c r="M720" s="151"/>
      <c r="T720" s="152"/>
      <c r="AT720" s="148" t="s">
        <v>145</v>
      </c>
      <c r="AU720" s="148" t="s">
        <v>83</v>
      </c>
      <c r="AV720" s="12" t="s">
        <v>81</v>
      </c>
      <c r="AW720" s="12" t="s">
        <v>30</v>
      </c>
      <c r="AX720" s="12" t="s">
        <v>73</v>
      </c>
      <c r="AY720" s="148" t="s">
        <v>136</v>
      </c>
    </row>
    <row r="721" spans="2:65" s="13" customFormat="1" ht="11.25">
      <c r="B721" s="153"/>
      <c r="D721" s="147" t="s">
        <v>145</v>
      </c>
      <c r="E721" s="154" t="s">
        <v>1</v>
      </c>
      <c r="F721" s="155" t="s">
        <v>428</v>
      </c>
      <c r="H721" s="156">
        <v>20.09</v>
      </c>
      <c r="I721" s="157"/>
      <c r="L721" s="153"/>
      <c r="M721" s="158"/>
      <c r="T721" s="159"/>
      <c r="AT721" s="154" t="s">
        <v>145</v>
      </c>
      <c r="AU721" s="154" t="s">
        <v>83</v>
      </c>
      <c r="AV721" s="13" t="s">
        <v>83</v>
      </c>
      <c r="AW721" s="13" t="s">
        <v>30</v>
      </c>
      <c r="AX721" s="13" t="s">
        <v>73</v>
      </c>
      <c r="AY721" s="154" t="s">
        <v>136</v>
      </c>
    </row>
    <row r="722" spans="2:65" s="13" customFormat="1" ht="11.25">
      <c r="B722" s="153"/>
      <c r="D722" s="147" t="s">
        <v>145</v>
      </c>
      <c r="E722" s="154" t="s">
        <v>1</v>
      </c>
      <c r="F722" s="155" t="s">
        <v>429</v>
      </c>
      <c r="H722" s="156">
        <v>4.76</v>
      </c>
      <c r="I722" s="157"/>
      <c r="L722" s="153"/>
      <c r="M722" s="158"/>
      <c r="T722" s="159"/>
      <c r="AT722" s="154" t="s">
        <v>145</v>
      </c>
      <c r="AU722" s="154" t="s">
        <v>83</v>
      </c>
      <c r="AV722" s="13" t="s">
        <v>83</v>
      </c>
      <c r="AW722" s="13" t="s">
        <v>30</v>
      </c>
      <c r="AX722" s="13" t="s">
        <v>73</v>
      </c>
      <c r="AY722" s="154" t="s">
        <v>136</v>
      </c>
    </row>
    <row r="723" spans="2:65" s="13" customFormat="1" ht="11.25">
      <c r="B723" s="153"/>
      <c r="D723" s="147" t="s">
        <v>145</v>
      </c>
      <c r="E723" s="154" t="s">
        <v>1</v>
      </c>
      <c r="F723" s="155" t="s">
        <v>639</v>
      </c>
      <c r="H723" s="156">
        <v>9.0399999999999991</v>
      </c>
      <c r="I723" s="157"/>
      <c r="L723" s="153"/>
      <c r="M723" s="158"/>
      <c r="T723" s="159"/>
      <c r="AT723" s="154" t="s">
        <v>145</v>
      </c>
      <c r="AU723" s="154" t="s">
        <v>83</v>
      </c>
      <c r="AV723" s="13" t="s">
        <v>83</v>
      </c>
      <c r="AW723" s="13" t="s">
        <v>30</v>
      </c>
      <c r="AX723" s="13" t="s">
        <v>73</v>
      </c>
      <c r="AY723" s="154" t="s">
        <v>136</v>
      </c>
    </row>
    <row r="724" spans="2:65" s="13" customFormat="1" ht="11.25">
      <c r="B724" s="153"/>
      <c r="D724" s="147" t="s">
        <v>145</v>
      </c>
      <c r="E724" s="154" t="s">
        <v>1</v>
      </c>
      <c r="F724" s="155" t="s">
        <v>431</v>
      </c>
      <c r="H724" s="156">
        <v>5.47</v>
      </c>
      <c r="I724" s="157"/>
      <c r="L724" s="153"/>
      <c r="M724" s="158"/>
      <c r="T724" s="159"/>
      <c r="AT724" s="154" t="s">
        <v>145</v>
      </c>
      <c r="AU724" s="154" t="s">
        <v>83</v>
      </c>
      <c r="AV724" s="13" t="s">
        <v>83</v>
      </c>
      <c r="AW724" s="13" t="s">
        <v>30</v>
      </c>
      <c r="AX724" s="13" t="s">
        <v>73</v>
      </c>
      <c r="AY724" s="154" t="s">
        <v>136</v>
      </c>
    </row>
    <row r="725" spans="2:65" s="13" customFormat="1" ht="11.25">
      <c r="B725" s="153"/>
      <c r="D725" s="147" t="s">
        <v>145</v>
      </c>
      <c r="E725" s="154" t="s">
        <v>1</v>
      </c>
      <c r="F725" s="155" t="s">
        <v>432</v>
      </c>
      <c r="H725" s="156">
        <v>19.87</v>
      </c>
      <c r="I725" s="157"/>
      <c r="L725" s="153"/>
      <c r="M725" s="158"/>
      <c r="T725" s="159"/>
      <c r="AT725" s="154" t="s">
        <v>145</v>
      </c>
      <c r="AU725" s="154" t="s">
        <v>83</v>
      </c>
      <c r="AV725" s="13" t="s">
        <v>83</v>
      </c>
      <c r="AW725" s="13" t="s">
        <v>30</v>
      </c>
      <c r="AX725" s="13" t="s">
        <v>73</v>
      </c>
      <c r="AY725" s="154" t="s">
        <v>136</v>
      </c>
    </row>
    <row r="726" spans="2:65" s="13" customFormat="1" ht="11.25">
      <c r="B726" s="153"/>
      <c r="D726" s="147" t="s">
        <v>145</v>
      </c>
      <c r="E726" s="154" t="s">
        <v>1</v>
      </c>
      <c r="F726" s="155" t="s">
        <v>449</v>
      </c>
      <c r="H726" s="156">
        <v>4.1100000000000003</v>
      </c>
      <c r="I726" s="157"/>
      <c r="L726" s="153"/>
      <c r="M726" s="158"/>
      <c r="T726" s="159"/>
      <c r="AT726" s="154" t="s">
        <v>145</v>
      </c>
      <c r="AU726" s="154" t="s">
        <v>83</v>
      </c>
      <c r="AV726" s="13" t="s">
        <v>83</v>
      </c>
      <c r="AW726" s="13" t="s">
        <v>30</v>
      </c>
      <c r="AX726" s="13" t="s">
        <v>73</v>
      </c>
      <c r="AY726" s="154" t="s">
        <v>136</v>
      </c>
    </row>
    <row r="727" spans="2:65" s="13" customFormat="1" ht="11.25">
      <c r="B727" s="153"/>
      <c r="D727" s="147" t="s">
        <v>145</v>
      </c>
      <c r="E727" s="154" t="s">
        <v>1</v>
      </c>
      <c r="F727" s="155" t="s">
        <v>450</v>
      </c>
      <c r="H727" s="156">
        <v>4.05</v>
      </c>
      <c r="I727" s="157"/>
      <c r="L727" s="153"/>
      <c r="M727" s="158"/>
      <c r="T727" s="159"/>
      <c r="AT727" s="154" t="s">
        <v>145</v>
      </c>
      <c r="AU727" s="154" t="s">
        <v>83</v>
      </c>
      <c r="AV727" s="13" t="s">
        <v>83</v>
      </c>
      <c r="AW727" s="13" t="s">
        <v>30</v>
      </c>
      <c r="AX727" s="13" t="s">
        <v>73</v>
      </c>
      <c r="AY727" s="154" t="s">
        <v>136</v>
      </c>
    </row>
    <row r="728" spans="2:65" s="13" customFormat="1" ht="11.25">
      <c r="B728" s="153"/>
      <c r="D728" s="147" t="s">
        <v>145</v>
      </c>
      <c r="E728" s="154" t="s">
        <v>1</v>
      </c>
      <c r="F728" s="155" t="s">
        <v>452</v>
      </c>
      <c r="H728" s="156">
        <v>5.95</v>
      </c>
      <c r="I728" s="157"/>
      <c r="L728" s="153"/>
      <c r="M728" s="158"/>
      <c r="T728" s="159"/>
      <c r="AT728" s="154" t="s">
        <v>145</v>
      </c>
      <c r="AU728" s="154" t="s">
        <v>83</v>
      </c>
      <c r="AV728" s="13" t="s">
        <v>83</v>
      </c>
      <c r="AW728" s="13" t="s">
        <v>30</v>
      </c>
      <c r="AX728" s="13" t="s">
        <v>73</v>
      </c>
      <c r="AY728" s="154" t="s">
        <v>136</v>
      </c>
    </row>
    <row r="729" spans="2:65" s="13" customFormat="1" ht="11.25">
      <c r="B729" s="153"/>
      <c r="D729" s="147" t="s">
        <v>145</v>
      </c>
      <c r="E729" s="154" t="s">
        <v>1</v>
      </c>
      <c r="F729" s="155" t="s">
        <v>435</v>
      </c>
      <c r="H729" s="156">
        <v>2.1</v>
      </c>
      <c r="I729" s="157"/>
      <c r="L729" s="153"/>
      <c r="M729" s="158"/>
      <c r="T729" s="159"/>
      <c r="AT729" s="154" t="s">
        <v>145</v>
      </c>
      <c r="AU729" s="154" t="s">
        <v>83</v>
      </c>
      <c r="AV729" s="13" t="s">
        <v>83</v>
      </c>
      <c r="AW729" s="13" t="s">
        <v>30</v>
      </c>
      <c r="AX729" s="13" t="s">
        <v>73</v>
      </c>
      <c r="AY729" s="154" t="s">
        <v>136</v>
      </c>
    </row>
    <row r="730" spans="2:65" s="13" customFormat="1" ht="11.25">
      <c r="B730" s="153"/>
      <c r="D730" s="147" t="s">
        <v>145</v>
      </c>
      <c r="E730" s="154" t="s">
        <v>1</v>
      </c>
      <c r="F730" s="155" t="s">
        <v>436</v>
      </c>
      <c r="H730" s="156">
        <v>6.89</v>
      </c>
      <c r="I730" s="157"/>
      <c r="L730" s="153"/>
      <c r="M730" s="158"/>
      <c r="T730" s="159"/>
      <c r="AT730" s="154" t="s">
        <v>145</v>
      </c>
      <c r="AU730" s="154" t="s">
        <v>83</v>
      </c>
      <c r="AV730" s="13" t="s">
        <v>83</v>
      </c>
      <c r="AW730" s="13" t="s">
        <v>30</v>
      </c>
      <c r="AX730" s="13" t="s">
        <v>73</v>
      </c>
      <c r="AY730" s="154" t="s">
        <v>136</v>
      </c>
    </row>
    <row r="731" spans="2:65" s="13" customFormat="1" ht="11.25">
      <c r="B731" s="153"/>
      <c r="D731" s="147" t="s">
        <v>145</v>
      </c>
      <c r="E731" s="154" t="s">
        <v>1</v>
      </c>
      <c r="F731" s="155" t="s">
        <v>437</v>
      </c>
      <c r="H731" s="156">
        <v>1.62</v>
      </c>
      <c r="I731" s="157"/>
      <c r="L731" s="153"/>
      <c r="M731" s="158"/>
      <c r="T731" s="159"/>
      <c r="AT731" s="154" t="s">
        <v>145</v>
      </c>
      <c r="AU731" s="154" t="s">
        <v>83</v>
      </c>
      <c r="AV731" s="13" t="s">
        <v>83</v>
      </c>
      <c r="AW731" s="13" t="s">
        <v>30</v>
      </c>
      <c r="AX731" s="13" t="s">
        <v>73</v>
      </c>
      <c r="AY731" s="154" t="s">
        <v>136</v>
      </c>
    </row>
    <row r="732" spans="2:65" s="13" customFormat="1" ht="11.25">
      <c r="B732" s="153"/>
      <c r="D732" s="147" t="s">
        <v>145</v>
      </c>
      <c r="E732" s="154" t="s">
        <v>1</v>
      </c>
      <c r="F732" s="155" t="s">
        <v>438</v>
      </c>
      <c r="H732" s="156">
        <v>1.62</v>
      </c>
      <c r="I732" s="157"/>
      <c r="L732" s="153"/>
      <c r="M732" s="158"/>
      <c r="T732" s="159"/>
      <c r="AT732" s="154" t="s">
        <v>145</v>
      </c>
      <c r="AU732" s="154" t="s">
        <v>83</v>
      </c>
      <c r="AV732" s="13" t="s">
        <v>83</v>
      </c>
      <c r="AW732" s="13" t="s">
        <v>30</v>
      </c>
      <c r="AX732" s="13" t="s">
        <v>73</v>
      </c>
      <c r="AY732" s="154" t="s">
        <v>136</v>
      </c>
    </row>
    <row r="733" spans="2:65" s="13" customFormat="1" ht="11.25">
      <c r="B733" s="153"/>
      <c r="D733" s="147" t="s">
        <v>145</v>
      </c>
      <c r="E733" s="154" t="s">
        <v>1</v>
      </c>
      <c r="F733" s="155" t="s">
        <v>640</v>
      </c>
      <c r="H733" s="156">
        <v>2.9</v>
      </c>
      <c r="I733" s="157"/>
      <c r="L733" s="153"/>
      <c r="M733" s="158"/>
      <c r="T733" s="159"/>
      <c r="AT733" s="154" t="s">
        <v>145</v>
      </c>
      <c r="AU733" s="154" t="s">
        <v>83</v>
      </c>
      <c r="AV733" s="13" t="s">
        <v>83</v>
      </c>
      <c r="AW733" s="13" t="s">
        <v>30</v>
      </c>
      <c r="AX733" s="13" t="s">
        <v>73</v>
      </c>
      <c r="AY733" s="154" t="s">
        <v>136</v>
      </c>
    </row>
    <row r="734" spans="2:65" s="13" customFormat="1" ht="11.25">
      <c r="B734" s="153"/>
      <c r="D734" s="147" t="s">
        <v>145</v>
      </c>
      <c r="E734" s="154" t="s">
        <v>1</v>
      </c>
      <c r="F734" s="155" t="s">
        <v>441</v>
      </c>
      <c r="H734" s="156">
        <v>63.32</v>
      </c>
      <c r="I734" s="157"/>
      <c r="L734" s="153"/>
      <c r="M734" s="158"/>
      <c r="T734" s="159"/>
      <c r="AT734" s="154" t="s">
        <v>145</v>
      </c>
      <c r="AU734" s="154" t="s">
        <v>83</v>
      </c>
      <c r="AV734" s="13" t="s">
        <v>83</v>
      </c>
      <c r="AW734" s="13" t="s">
        <v>30</v>
      </c>
      <c r="AX734" s="13" t="s">
        <v>73</v>
      </c>
      <c r="AY734" s="154" t="s">
        <v>136</v>
      </c>
    </row>
    <row r="735" spans="2:65" s="14" customFormat="1" ht="11.25">
      <c r="B735" s="160"/>
      <c r="D735" s="147" t="s">
        <v>145</v>
      </c>
      <c r="E735" s="161" t="s">
        <v>1</v>
      </c>
      <c r="F735" s="162" t="s">
        <v>149</v>
      </c>
      <c r="H735" s="163">
        <v>151.79</v>
      </c>
      <c r="I735" s="164"/>
      <c r="L735" s="160"/>
      <c r="M735" s="165"/>
      <c r="T735" s="166"/>
      <c r="AT735" s="161" t="s">
        <v>145</v>
      </c>
      <c r="AU735" s="161" t="s">
        <v>83</v>
      </c>
      <c r="AV735" s="14" t="s">
        <v>143</v>
      </c>
      <c r="AW735" s="14" t="s">
        <v>30</v>
      </c>
      <c r="AX735" s="14" t="s">
        <v>81</v>
      </c>
      <c r="AY735" s="161" t="s">
        <v>136</v>
      </c>
    </row>
    <row r="736" spans="2:65" s="1" customFormat="1" ht="16.5" customHeight="1">
      <c r="B736" s="32"/>
      <c r="C736" s="133" t="s">
        <v>641</v>
      </c>
      <c r="D736" s="133" t="s">
        <v>138</v>
      </c>
      <c r="E736" s="134" t="s">
        <v>642</v>
      </c>
      <c r="F736" s="135" t="s">
        <v>643</v>
      </c>
      <c r="G736" s="136" t="s">
        <v>141</v>
      </c>
      <c r="H736" s="137">
        <v>151.79</v>
      </c>
      <c r="I736" s="138"/>
      <c r="J736" s="139">
        <f>ROUND(I736*H736,2)</f>
        <v>0</v>
      </c>
      <c r="K736" s="135" t="s">
        <v>142</v>
      </c>
      <c r="L736" s="32"/>
      <c r="M736" s="140" t="s">
        <v>1</v>
      </c>
      <c r="N736" s="141" t="s">
        <v>38</v>
      </c>
      <c r="P736" s="142">
        <f>O736*H736</f>
        <v>0</v>
      </c>
      <c r="Q736" s="142">
        <v>2.9999999999999997E-4</v>
      </c>
      <c r="R736" s="142">
        <f>Q736*H736</f>
        <v>4.5536999999999994E-2</v>
      </c>
      <c r="S736" s="142">
        <v>0</v>
      </c>
      <c r="T736" s="143">
        <f>S736*H736</f>
        <v>0</v>
      </c>
      <c r="AR736" s="144" t="s">
        <v>226</v>
      </c>
      <c r="AT736" s="144" t="s">
        <v>138</v>
      </c>
      <c r="AU736" s="144" t="s">
        <v>83</v>
      </c>
      <c r="AY736" s="17" t="s">
        <v>136</v>
      </c>
      <c r="BE736" s="145">
        <f>IF(N736="základní",J736,0)</f>
        <v>0</v>
      </c>
      <c r="BF736" s="145">
        <f>IF(N736="snížená",J736,0)</f>
        <v>0</v>
      </c>
      <c r="BG736" s="145">
        <f>IF(N736="zákl. přenesená",J736,0)</f>
        <v>0</v>
      </c>
      <c r="BH736" s="145">
        <f>IF(N736="sníž. přenesená",J736,0)</f>
        <v>0</v>
      </c>
      <c r="BI736" s="145">
        <f>IF(N736="nulová",J736,0)</f>
        <v>0</v>
      </c>
      <c r="BJ736" s="17" t="s">
        <v>81</v>
      </c>
      <c r="BK736" s="145">
        <f>ROUND(I736*H736,2)</f>
        <v>0</v>
      </c>
      <c r="BL736" s="17" t="s">
        <v>226</v>
      </c>
      <c r="BM736" s="144" t="s">
        <v>644</v>
      </c>
    </row>
    <row r="737" spans="2:51" s="12" customFormat="1" ht="11.25">
      <c r="B737" s="146"/>
      <c r="D737" s="147" t="s">
        <v>145</v>
      </c>
      <c r="E737" s="148" t="s">
        <v>1</v>
      </c>
      <c r="F737" s="149" t="s">
        <v>638</v>
      </c>
      <c r="H737" s="148" t="s">
        <v>1</v>
      </c>
      <c r="I737" s="150"/>
      <c r="L737" s="146"/>
      <c r="M737" s="151"/>
      <c r="T737" s="152"/>
      <c r="AT737" s="148" t="s">
        <v>145</v>
      </c>
      <c r="AU737" s="148" t="s">
        <v>83</v>
      </c>
      <c r="AV737" s="12" t="s">
        <v>81</v>
      </c>
      <c r="AW737" s="12" t="s">
        <v>30</v>
      </c>
      <c r="AX737" s="12" t="s">
        <v>73</v>
      </c>
      <c r="AY737" s="148" t="s">
        <v>136</v>
      </c>
    </row>
    <row r="738" spans="2:51" s="13" customFormat="1" ht="11.25">
      <c r="B738" s="153"/>
      <c r="D738" s="147" t="s">
        <v>145</v>
      </c>
      <c r="E738" s="154" t="s">
        <v>1</v>
      </c>
      <c r="F738" s="155" t="s">
        <v>428</v>
      </c>
      <c r="H738" s="156">
        <v>20.09</v>
      </c>
      <c r="I738" s="157"/>
      <c r="L738" s="153"/>
      <c r="M738" s="158"/>
      <c r="T738" s="159"/>
      <c r="AT738" s="154" t="s">
        <v>145</v>
      </c>
      <c r="AU738" s="154" t="s">
        <v>83</v>
      </c>
      <c r="AV738" s="13" t="s">
        <v>83</v>
      </c>
      <c r="AW738" s="13" t="s">
        <v>30</v>
      </c>
      <c r="AX738" s="13" t="s">
        <v>73</v>
      </c>
      <c r="AY738" s="154" t="s">
        <v>136</v>
      </c>
    </row>
    <row r="739" spans="2:51" s="13" customFormat="1" ht="11.25">
      <c r="B739" s="153"/>
      <c r="D739" s="147" t="s">
        <v>145</v>
      </c>
      <c r="E739" s="154" t="s">
        <v>1</v>
      </c>
      <c r="F739" s="155" t="s">
        <v>429</v>
      </c>
      <c r="H739" s="156">
        <v>4.76</v>
      </c>
      <c r="I739" s="157"/>
      <c r="L739" s="153"/>
      <c r="M739" s="158"/>
      <c r="T739" s="159"/>
      <c r="AT739" s="154" t="s">
        <v>145</v>
      </c>
      <c r="AU739" s="154" t="s">
        <v>83</v>
      </c>
      <c r="AV739" s="13" t="s">
        <v>83</v>
      </c>
      <c r="AW739" s="13" t="s">
        <v>30</v>
      </c>
      <c r="AX739" s="13" t="s">
        <v>73</v>
      </c>
      <c r="AY739" s="154" t="s">
        <v>136</v>
      </c>
    </row>
    <row r="740" spans="2:51" s="13" customFormat="1" ht="11.25">
      <c r="B740" s="153"/>
      <c r="D740" s="147" t="s">
        <v>145</v>
      </c>
      <c r="E740" s="154" t="s">
        <v>1</v>
      </c>
      <c r="F740" s="155" t="s">
        <v>639</v>
      </c>
      <c r="H740" s="156">
        <v>9.0399999999999991</v>
      </c>
      <c r="I740" s="157"/>
      <c r="L740" s="153"/>
      <c r="M740" s="158"/>
      <c r="T740" s="159"/>
      <c r="AT740" s="154" t="s">
        <v>145</v>
      </c>
      <c r="AU740" s="154" t="s">
        <v>83</v>
      </c>
      <c r="AV740" s="13" t="s">
        <v>83</v>
      </c>
      <c r="AW740" s="13" t="s">
        <v>30</v>
      </c>
      <c r="AX740" s="13" t="s">
        <v>73</v>
      </c>
      <c r="AY740" s="154" t="s">
        <v>136</v>
      </c>
    </row>
    <row r="741" spans="2:51" s="13" customFormat="1" ht="11.25">
      <c r="B741" s="153"/>
      <c r="D741" s="147" t="s">
        <v>145</v>
      </c>
      <c r="E741" s="154" t="s">
        <v>1</v>
      </c>
      <c r="F741" s="155" t="s">
        <v>431</v>
      </c>
      <c r="H741" s="156">
        <v>5.47</v>
      </c>
      <c r="I741" s="157"/>
      <c r="L741" s="153"/>
      <c r="M741" s="158"/>
      <c r="T741" s="159"/>
      <c r="AT741" s="154" t="s">
        <v>145</v>
      </c>
      <c r="AU741" s="154" t="s">
        <v>83</v>
      </c>
      <c r="AV741" s="13" t="s">
        <v>83</v>
      </c>
      <c r="AW741" s="13" t="s">
        <v>30</v>
      </c>
      <c r="AX741" s="13" t="s">
        <v>73</v>
      </c>
      <c r="AY741" s="154" t="s">
        <v>136</v>
      </c>
    </row>
    <row r="742" spans="2:51" s="13" customFormat="1" ht="11.25">
      <c r="B742" s="153"/>
      <c r="D742" s="147" t="s">
        <v>145</v>
      </c>
      <c r="E742" s="154" t="s">
        <v>1</v>
      </c>
      <c r="F742" s="155" t="s">
        <v>432</v>
      </c>
      <c r="H742" s="156">
        <v>19.87</v>
      </c>
      <c r="I742" s="157"/>
      <c r="L742" s="153"/>
      <c r="M742" s="158"/>
      <c r="T742" s="159"/>
      <c r="AT742" s="154" t="s">
        <v>145</v>
      </c>
      <c r="AU742" s="154" t="s">
        <v>83</v>
      </c>
      <c r="AV742" s="13" t="s">
        <v>83</v>
      </c>
      <c r="AW742" s="13" t="s">
        <v>30</v>
      </c>
      <c r="AX742" s="13" t="s">
        <v>73</v>
      </c>
      <c r="AY742" s="154" t="s">
        <v>136</v>
      </c>
    </row>
    <row r="743" spans="2:51" s="13" customFormat="1" ht="11.25">
      <c r="B743" s="153"/>
      <c r="D743" s="147" t="s">
        <v>145</v>
      </c>
      <c r="E743" s="154" t="s">
        <v>1</v>
      </c>
      <c r="F743" s="155" t="s">
        <v>449</v>
      </c>
      <c r="H743" s="156">
        <v>4.1100000000000003</v>
      </c>
      <c r="I743" s="157"/>
      <c r="L743" s="153"/>
      <c r="M743" s="158"/>
      <c r="T743" s="159"/>
      <c r="AT743" s="154" t="s">
        <v>145</v>
      </c>
      <c r="AU743" s="154" t="s">
        <v>83</v>
      </c>
      <c r="AV743" s="13" t="s">
        <v>83</v>
      </c>
      <c r="AW743" s="13" t="s">
        <v>30</v>
      </c>
      <c r="AX743" s="13" t="s">
        <v>73</v>
      </c>
      <c r="AY743" s="154" t="s">
        <v>136</v>
      </c>
    </row>
    <row r="744" spans="2:51" s="13" customFormat="1" ht="11.25">
      <c r="B744" s="153"/>
      <c r="D744" s="147" t="s">
        <v>145</v>
      </c>
      <c r="E744" s="154" t="s">
        <v>1</v>
      </c>
      <c r="F744" s="155" t="s">
        <v>450</v>
      </c>
      <c r="H744" s="156">
        <v>4.05</v>
      </c>
      <c r="I744" s="157"/>
      <c r="L744" s="153"/>
      <c r="M744" s="158"/>
      <c r="T744" s="159"/>
      <c r="AT744" s="154" t="s">
        <v>145</v>
      </c>
      <c r="AU744" s="154" t="s">
        <v>83</v>
      </c>
      <c r="AV744" s="13" t="s">
        <v>83</v>
      </c>
      <c r="AW744" s="13" t="s">
        <v>30</v>
      </c>
      <c r="AX744" s="13" t="s">
        <v>73</v>
      </c>
      <c r="AY744" s="154" t="s">
        <v>136</v>
      </c>
    </row>
    <row r="745" spans="2:51" s="13" customFormat="1" ht="11.25">
      <c r="B745" s="153"/>
      <c r="D745" s="147" t="s">
        <v>145</v>
      </c>
      <c r="E745" s="154" t="s">
        <v>1</v>
      </c>
      <c r="F745" s="155" t="s">
        <v>452</v>
      </c>
      <c r="H745" s="156">
        <v>5.95</v>
      </c>
      <c r="I745" s="157"/>
      <c r="L745" s="153"/>
      <c r="M745" s="158"/>
      <c r="T745" s="159"/>
      <c r="AT745" s="154" t="s">
        <v>145</v>
      </c>
      <c r="AU745" s="154" t="s">
        <v>83</v>
      </c>
      <c r="AV745" s="13" t="s">
        <v>83</v>
      </c>
      <c r="AW745" s="13" t="s">
        <v>30</v>
      </c>
      <c r="AX745" s="13" t="s">
        <v>73</v>
      </c>
      <c r="AY745" s="154" t="s">
        <v>136</v>
      </c>
    </row>
    <row r="746" spans="2:51" s="13" customFormat="1" ht="11.25">
      <c r="B746" s="153"/>
      <c r="D746" s="147" t="s">
        <v>145</v>
      </c>
      <c r="E746" s="154" t="s">
        <v>1</v>
      </c>
      <c r="F746" s="155" t="s">
        <v>435</v>
      </c>
      <c r="H746" s="156">
        <v>2.1</v>
      </c>
      <c r="I746" s="157"/>
      <c r="L746" s="153"/>
      <c r="M746" s="158"/>
      <c r="T746" s="159"/>
      <c r="AT746" s="154" t="s">
        <v>145</v>
      </c>
      <c r="AU746" s="154" t="s">
        <v>83</v>
      </c>
      <c r="AV746" s="13" t="s">
        <v>83</v>
      </c>
      <c r="AW746" s="13" t="s">
        <v>30</v>
      </c>
      <c r="AX746" s="13" t="s">
        <v>73</v>
      </c>
      <c r="AY746" s="154" t="s">
        <v>136</v>
      </c>
    </row>
    <row r="747" spans="2:51" s="13" customFormat="1" ht="11.25">
      <c r="B747" s="153"/>
      <c r="D747" s="147" t="s">
        <v>145</v>
      </c>
      <c r="E747" s="154" t="s">
        <v>1</v>
      </c>
      <c r="F747" s="155" t="s">
        <v>436</v>
      </c>
      <c r="H747" s="156">
        <v>6.89</v>
      </c>
      <c r="I747" s="157"/>
      <c r="L747" s="153"/>
      <c r="M747" s="158"/>
      <c r="T747" s="159"/>
      <c r="AT747" s="154" t="s">
        <v>145</v>
      </c>
      <c r="AU747" s="154" t="s">
        <v>83</v>
      </c>
      <c r="AV747" s="13" t="s">
        <v>83</v>
      </c>
      <c r="AW747" s="13" t="s">
        <v>30</v>
      </c>
      <c r="AX747" s="13" t="s">
        <v>73</v>
      </c>
      <c r="AY747" s="154" t="s">
        <v>136</v>
      </c>
    </row>
    <row r="748" spans="2:51" s="13" customFormat="1" ht="11.25">
      <c r="B748" s="153"/>
      <c r="D748" s="147" t="s">
        <v>145</v>
      </c>
      <c r="E748" s="154" t="s">
        <v>1</v>
      </c>
      <c r="F748" s="155" t="s">
        <v>437</v>
      </c>
      <c r="H748" s="156">
        <v>1.62</v>
      </c>
      <c r="I748" s="157"/>
      <c r="L748" s="153"/>
      <c r="M748" s="158"/>
      <c r="T748" s="159"/>
      <c r="AT748" s="154" t="s">
        <v>145</v>
      </c>
      <c r="AU748" s="154" t="s">
        <v>83</v>
      </c>
      <c r="AV748" s="13" t="s">
        <v>83</v>
      </c>
      <c r="AW748" s="13" t="s">
        <v>30</v>
      </c>
      <c r="AX748" s="13" t="s">
        <v>73</v>
      </c>
      <c r="AY748" s="154" t="s">
        <v>136</v>
      </c>
    </row>
    <row r="749" spans="2:51" s="13" customFormat="1" ht="11.25">
      <c r="B749" s="153"/>
      <c r="D749" s="147" t="s">
        <v>145</v>
      </c>
      <c r="E749" s="154" t="s">
        <v>1</v>
      </c>
      <c r="F749" s="155" t="s">
        <v>438</v>
      </c>
      <c r="H749" s="156">
        <v>1.62</v>
      </c>
      <c r="I749" s="157"/>
      <c r="L749" s="153"/>
      <c r="M749" s="158"/>
      <c r="T749" s="159"/>
      <c r="AT749" s="154" t="s">
        <v>145</v>
      </c>
      <c r="AU749" s="154" t="s">
        <v>83</v>
      </c>
      <c r="AV749" s="13" t="s">
        <v>83</v>
      </c>
      <c r="AW749" s="13" t="s">
        <v>30</v>
      </c>
      <c r="AX749" s="13" t="s">
        <v>73</v>
      </c>
      <c r="AY749" s="154" t="s">
        <v>136</v>
      </c>
    </row>
    <row r="750" spans="2:51" s="13" customFormat="1" ht="11.25">
      <c r="B750" s="153"/>
      <c r="D750" s="147" t="s">
        <v>145</v>
      </c>
      <c r="E750" s="154" t="s">
        <v>1</v>
      </c>
      <c r="F750" s="155" t="s">
        <v>640</v>
      </c>
      <c r="H750" s="156">
        <v>2.9</v>
      </c>
      <c r="I750" s="157"/>
      <c r="L750" s="153"/>
      <c r="M750" s="158"/>
      <c r="T750" s="159"/>
      <c r="AT750" s="154" t="s">
        <v>145</v>
      </c>
      <c r="AU750" s="154" t="s">
        <v>83</v>
      </c>
      <c r="AV750" s="13" t="s">
        <v>83</v>
      </c>
      <c r="AW750" s="13" t="s">
        <v>30</v>
      </c>
      <c r="AX750" s="13" t="s">
        <v>73</v>
      </c>
      <c r="AY750" s="154" t="s">
        <v>136</v>
      </c>
    </row>
    <row r="751" spans="2:51" s="13" customFormat="1" ht="11.25">
      <c r="B751" s="153"/>
      <c r="D751" s="147" t="s">
        <v>145</v>
      </c>
      <c r="E751" s="154" t="s">
        <v>1</v>
      </c>
      <c r="F751" s="155" t="s">
        <v>441</v>
      </c>
      <c r="H751" s="156">
        <v>63.32</v>
      </c>
      <c r="I751" s="157"/>
      <c r="L751" s="153"/>
      <c r="M751" s="158"/>
      <c r="T751" s="159"/>
      <c r="AT751" s="154" t="s">
        <v>145</v>
      </c>
      <c r="AU751" s="154" t="s">
        <v>83</v>
      </c>
      <c r="AV751" s="13" t="s">
        <v>83</v>
      </c>
      <c r="AW751" s="13" t="s">
        <v>30</v>
      </c>
      <c r="AX751" s="13" t="s">
        <v>73</v>
      </c>
      <c r="AY751" s="154" t="s">
        <v>136</v>
      </c>
    </row>
    <row r="752" spans="2:51" s="14" customFormat="1" ht="11.25">
      <c r="B752" s="160"/>
      <c r="D752" s="147" t="s">
        <v>145</v>
      </c>
      <c r="E752" s="161" t="s">
        <v>1</v>
      </c>
      <c r="F752" s="162" t="s">
        <v>149</v>
      </c>
      <c r="H752" s="163">
        <v>151.79</v>
      </c>
      <c r="I752" s="164"/>
      <c r="L752" s="160"/>
      <c r="M752" s="165"/>
      <c r="T752" s="166"/>
      <c r="AT752" s="161" t="s">
        <v>145</v>
      </c>
      <c r="AU752" s="161" t="s">
        <v>83</v>
      </c>
      <c r="AV752" s="14" t="s">
        <v>143</v>
      </c>
      <c r="AW752" s="14" t="s">
        <v>30</v>
      </c>
      <c r="AX752" s="14" t="s">
        <v>81</v>
      </c>
      <c r="AY752" s="161" t="s">
        <v>136</v>
      </c>
    </row>
    <row r="753" spans="2:65" s="1" customFormat="1" ht="24.2" customHeight="1">
      <c r="B753" s="32"/>
      <c r="C753" s="133" t="s">
        <v>645</v>
      </c>
      <c r="D753" s="133" t="s">
        <v>138</v>
      </c>
      <c r="E753" s="134" t="s">
        <v>646</v>
      </c>
      <c r="F753" s="135" t="s">
        <v>647</v>
      </c>
      <c r="G753" s="136" t="s">
        <v>141</v>
      </c>
      <c r="H753" s="137">
        <v>151.79</v>
      </c>
      <c r="I753" s="138"/>
      <c r="J753" s="139">
        <f>ROUND(I753*H753,2)</f>
        <v>0</v>
      </c>
      <c r="K753" s="135" t="s">
        <v>142</v>
      </c>
      <c r="L753" s="32"/>
      <c r="M753" s="140" t="s">
        <v>1</v>
      </c>
      <c r="N753" s="141" t="s">
        <v>38</v>
      </c>
      <c r="P753" s="142">
        <f>O753*H753</f>
        <v>0</v>
      </c>
      <c r="Q753" s="142">
        <v>2.5499999999999998E-2</v>
      </c>
      <c r="R753" s="142">
        <f>Q753*H753</f>
        <v>3.8706449999999997</v>
      </c>
      <c r="S753" s="142">
        <v>0</v>
      </c>
      <c r="T753" s="143">
        <f>S753*H753</f>
        <v>0</v>
      </c>
      <c r="AR753" s="144" t="s">
        <v>226</v>
      </c>
      <c r="AT753" s="144" t="s">
        <v>138</v>
      </c>
      <c r="AU753" s="144" t="s">
        <v>83</v>
      </c>
      <c r="AY753" s="17" t="s">
        <v>136</v>
      </c>
      <c r="BE753" s="145">
        <f>IF(N753="základní",J753,0)</f>
        <v>0</v>
      </c>
      <c r="BF753" s="145">
        <f>IF(N753="snížená",J753,0)</f>
        <v>0</v>
      </c>
      <c r="BG753" s="145">
        <f>IF(N753="zákl. přenesená",J753,0)</f>
        <v>0</v>
      </c>
      <c r="BH753" s="145">
        <f>IF(N753="sníž. přenesená",J753,0)</f>
        <v>0</v>
      </c>
      <c r="BI753" s="145">
        <f>IF(N753="nulová",J753,0)</f>
        <v>0</v>
      </c>
      <c r="BJ753" s="17" t="s">
        <v>81</v>
      </c>
      <c r="BK753" s="145">
        <f>ROUND(I753*H753,2)</f>
        <v>0</v>
      </c>
      <c r="BL753" s="17" t="s">
        <v>226</v>
      </c>
      <c r="BM753" s="144" t="s">
        <v>648</v>
      </c>
    </row>
    <row r="754" spans="2:65" s="12" customFormat="1" ht="11.25">
      <c r="B754" s="146"/>
      <c r="D754" s="147" t="s">
        <v>145</v>
      </c>
      <c r="E754" s="148" t="s">
        <v>1</v>
      </c>
      <c r="F754" s="149" t="s">
        <v>638</v>
      </c>
      <c r="H754" s="148" t="s">
        <v>1</v>
      </c>
      <c r="I754" s="150"/>
      <c r="L754" s="146"/>
      <c r="M754" s="151"/>
      <c r="T754" s="152"/>
      <c r="AT754" s="148" t="s">
        <v>145</v>
      </c>
      <c r="AU754" s="148" t="s">
        <v>83</v>
      </c>
      <c r="AV754" s="12" t="s">
        <v>81</v>
      </c>
      <c r="AW754" s="12" t="s">
        <v>30</v>
      </c>
      <c r="AX754" s="12" t="s">
        <v>73</v>
      </c>
      <c r="AY754" s="148" t="s">
        <v>136</v>
      </c>
    </row>
    <row r="755" spans="2:65" s="13" customFormat="1" ht="11.25">
      <c r="B755" s="153"/>
      <c r="D755" s="147" t="s">
        <v>145</v>
      </c>
      <c r="E755" s="154" t="s">
        <v>1</v>
      </c>
      <c r="F755" s="155" t="s">
        <v>428</v>
      </c>
      <c r="H755" s="156">
        <v>20.09</v>
      </c>
      <c r="I755" s="157"/>
      <c r="L755" s="153"/>
      <c r="M755" s="158"/>
      <c r="T755" s="159"/>
      <c r="AT755" s="154" t="s">
        <v>145</v>
      </c>
      <c r="AU755" s="154" t="s">
        <v>83</v>
      </c>
      <c r="AV755" s="13" t="s">
        <v>83</v>
      </c>
      <c r="AW755" s="13" t="s">
        <v>30</v>
      </c>
      <c r="AX755" s="13" t="s">
        <v>73</v>
      </c>
      <c r="AY755" s="154" t="s">
        <v>136</v>
      </c>
    </row>
    <row r="756" spans="2:65" s="13" customFormat="1" ht="11.25">
      <c r="B756" s="153"/>
      <c r="D756" s="147" t="s">
        <v>145</v>
      </c>
      <c r="E756" s="154" t="s">
        <v>1</v>
      </c>
      <c r="F756" s="155" t="s">
        <v>429</v>
      </c>
      <c r="H756" s="156">
        <v>4.76</v>
      </c>
      <c r="I756" s="157"/>
      <c r="L756" s="153"/>
      <c r="M756" s="158"/>
      <c r="T756" s="159"/>
      <c r="AT756" s="154" t="s">
        <v>145</v>
      </c>
      <c r="AU756" s="154" t="s">
        <v>83</v>
      </c>
      <c r="AV756" s="13" t="s">
        <v>83</v>
      </c>
      <c r="AW756" s="13" t="s">
        <v>30</v>
      </c>
      <c r="AX756" s="13" t="s">
        <v>73</v>
      </c>
      <c r="AY756" s="154" t="s">
        <v>136</v>
      </c>
    </row>
    <row r="757" spans="2:65" s="13" customFormat="1" ht="11.25">
      <c r="B757" s="153"/>
      <c r="D757" s="147" t="s">
        <v>145</v>
      </c>
      <c r="E757" s="154" t="s">
        <v>1</v>
      </c>
      <c r="F757" s="155" t="s">
        <v>639</v>
      </c>
      <c r="H757" s="156">
        <v>9.0399999999999991</v>
      </c>
      <c r="I757" s="157"/>
      <c r="L757" s="153"/>
      <c r="M757" s="158"/>
      <c r="T757" s="159"/>
      <c r="AT757" s="154" t="s">
        <v>145</v>
      </c>
      <c r="AU757" s="154" t="s">
        <v>83</v>
      </c>
      <c r="AV757" s="13" t="s">
        <v>83</v>
      </c>
      <c r="AW757" s="13" t="s">
        <v>30</v>
      </c>
      <c r="AX757" s="13" t="s">
        <v>73</v>
      </c>
      <c r="AY757" s="154" t="s">
        <v>136</v>
      </c>
    </row>
    <row r="758" spans="2:65" s="13" customFormat="1" ht="11.25">
      <c r="B758" s="153"/>
      <c r="D758" s="147" t="s">
        <v>145</v>
      </c>
      <c r="E758" s="154" t="s">
        <v>1</v>
      </c>
      <c r="F758" s="155" t="s">
        <v>431</v>
      </c>
      <c r="H758" s="156">
        <v>5.47</v>
      </c>
      <c r="I758" s="157"/>
      <c r="L758" s="153"/>
      <c r="M758" s="158"/>
      <c r="T758" s="159"/>
      <c r="AT758" s="154" t="s">
        <v>145</v>
      </c>
      <c r="AU758" s="154" t="s">
        <v>83</v>
      </c>
      <c r="AV758" s="13" t="s">
        <v>83</v>
      </c>
      <c r="AW758" s="13" t="s">
        <v>30</v>
      </c>
      <c r="AX758" s="13" t="s">
        <v>73</v>
      </c>
      <c r="AY758" s="154" t="s">
        <v>136</v>
      </c>
    </row>
    <row r="759" spans="2:65" s="13" customFormat="1" ht="11.25">
      <c r="B759" s="153"/>
      <c r="D759" s="147" t="s">
        <v>145</v>
      </c>
      <c r="E759" s="154" t="s">
        <v>1</v>
      </c>
      <c r="F759" s="155" t="s">
        <v>432</v>
      </c>
      <c r="H759" s="156">
        <v>19.87</v>
      </c>
      <c r="I759" s="157"/>
      <c r="L759" s="153"/>
      <c r="M759" s="158"/>
      <c r="T759" s="159"/>
      <c r="AT759" s="154" t="s">
        <v>145</v>
      </c>
      <c r="AU759" s="154" t="s">
        <v>83</v>
      </c>
      <c r="AV759" s="13" t="s">
        <v>83</v>
      </c>
      <c r="AW759" s="13" t="s">
        <v>30</v>
      </c>
      <c r="AX759" s="13" t="s">
        <v>73</v>
      </c>
      <c r="AY759" s="154" t="s">
        <v>136</v>
      </c>
    </row>
    <row r="760" spans="2:65" s="13" customFormat="1" ht="11.25">
      <c r="B760" s="153"/>
      <c r="D760" s="147" t="s">
        <v>145</v>
      </c>
      <c r="E760" s="154" t="s">
        <v>1</v>
      </c>
      <c r="F760" s="155" t="s">
        <v>449</v>
      </c>
      <c r="H760" s="156">
        <v>4.1100000000000003</v>
      </c>
      <c r="I760" s="157"/>
      <c r="L760" s="153"/>
      <c r="M760" s="158"/>
      <c r="T760" s="159"/>
      <c r="AT760" s="154" t="s">
        <v>145</v>
      </c>
      <c r="AU760" s="154" t="s">
        <v>83</v>
      </c>
      <c r="AV760" s="13" t="s">
        <v>83</v>
      </c>
      <c r="AW760" s="13" t="s">
        <v>30</v>
      </c>
      <c r="AX760" s="13" t="s">
        <v>73</v>
      </c>
      <c r="AY760" s="154" t="s">
        <v>136</v>
      </c>
    </row>
    <row r="761" spans="2:65" s="13" customFormat="1" ht="11.25">
      <c r="B761" s="153"/>
      <c r="D761" s="147" t="s">
        <v>145</v>
      </c>
      <c r="E761" s="154" t="s">
        <v>1</v>
      </c>
      <c r="F761" s="155" t="s">
        <v>450</v>
      </c>
      <c r="H761" s="156">
        <v>4.05</v>
      </c>
      <c r="I761" s="157"/>
      <c r="L761" s="153"/>
      <c r="M761" s="158"/>
      <c r="T761" s="159"/>
      <c r="AT761" s="154" t="s">
        <v>145</v>
      </c>
      <c r="AU761" s="154" t="s">
        <v>83</v>
      </c>
      <c r="AV761" s="13" t="s">
        <v>83</v>
      </c>
      <c r="AW761" s="13" t="s">
        <v>30</v>
      </c>
      <c r="AX761" s="13" t="s">
        <v>73</v>
      </c>
      <c r="AY761" s="154" t="s">
        <v>136</v>
      </c>
    </row>
    <row r="762" spans="2:65" s="13" customFormat="1" ht="11.25">
      <c r="B762" s="153"/>
      <c r="D762" s="147" t="s">
        <v>145</v>
      </c>
      <c r="E762" s="154" t="s">
        <v>1</v>
      </c>
      <c r="F762" s="155" t="s">
        <v>452</v>
      </c>
      <c r="H762" s="156">
        <v>5.95</v>
      </c>
      <c r="I762" s="157"/>
      <c r="L762" s="153"/>
      <c r="M762" s="158"/>
      <c r="T762" s="159"/>
      <c r="AT762" s="154" t="s">
        <v>145</v>
      </c>
      <c r="AU762" s="154" t="s">
        <v>83</v>
      </c>
      <c r="AV762" s="13" t="s">
        <v>83</v>
      </c>
      <c r="AW762" s="13" t="s">
        <v>30</v>
      </c>
      <c r="AX762" s="13" t="s">
        <v>73</v>
      </c>
      <c r="AY762" s="154" t="s">
        <v>136</v>
      </c>
    </row>
    <row r="763" spans="2:65" s="13" customFormat="1" ht="11.25">
      <c r="B763" s="153"/>
      <c r="D763" s="147" t="s">
        <v>145</v>
      </c>
      <c r="E763" s="154" t="s">
        <v>1</v>
      </c>
      <c r="F763" s="155" t="s">
        <v>435</v>
      </c>
      <c r="H763" s="156">
        <v>2.1</v>
      </c>
      <c r="I763" s="157"/>
      <c r="L763" s="153"/>
      <c r="M763" s="158"/>
      <c r="T763" s="159"/>
      <c r="AT763" s="154" t="s">
        <v>145</v>
      </c>
      <c r="AU763" s="154" t="s">
        <v>83</v>
      </c>
      <c r="AV763" s="13" t="s">
        <v>83</v>
      </c>
      <c r="AW763" s="13" t="s">
        <v>30</v>
      </c>
      <c r="AX763" s="13" t="s">
        <v>73</v>
      </c>
      <c r="AY763" s="154" t="s">
        <v>136</v>
      </c>
    </row>
    <row r="764" spans="2:65" s="13" customFormat="1" ht="11.25">
      <c r="B764" s="153"/>
      <c r="D764" s="147" t="s">
        <v>145</v>
      </c>
      <c r="E764" s="154" t="s">
        <v>1</v>
      </c>
      <c r="F764" s="155" t="s">
        <v>436</v>
      </c>
      <c r="H764" s="156">
        <v>6.89</v>
      </c>
      <c r="I764" s="157"/>
      <c r="L764" s="153"/>
      <c r="M764" s="158"/>
      <c r="T764" s="159"/>
      <c r="AT764" s="154" t="s">
        <v>145</v>
      </c>
      <c r="AU764" s="154" t="s">
        <v>83</v>
      </c>
      <c r="AV764" s="13" t="s">
        <v>83</v>
      </c>
      <c r="AW764" s="13" t="s">
        <v>30</v>
      </c>
      <c r="AX764" s="13" t="s">
        <v>73</v>
      </c>
      <c r="AY764" s="154" t="s">
        <v>136</v>
      </c>
    </row>
    <row r="765" spans="2:65" s="13" customFormat="1" ht="11.25">
      <c r="B765" s="153"/>
      <c r="D765" s="147" t="s">
        <v>145</v>
      </c>
      <c r="E765" s="154" t="s">
        <v>1</v>
      </c>
      <c r="F765" s="155" t="s">
        <v>437</v>
      </c>
      <c r="H765" s="156">
        <v>1.62</v>
      </c>
      <c r="I765" s="157"/>
      <c r="L765" s="153"/>
      <c r="M765" s="158"/>
      <c r="T765" s="159"/>
      <c r="AT765" s="154" t="s">
        <v>145</v>
      </c>
      <c r="AU765" s="154" t="s">
        <v>83</v>
      </c>
      <c r="AV765" s="13" t="s">
        <v>83</v>
      </c>
      <c r="AW765" s="13" t="s">
        <v>30</v>
      </c>
      <c r="AX765" s="13" t="s">
        <v>73</v>
      </c>
      <c r="AY765" s="154" t="s">
        <v>136</v>
      </c>
    </row>
    <row r="766" spans="2:65" s="13" customFormat="1" ht="11.25">
      <c r="B766" s="153"/>
      <c r="D766" s="147" t="s">
        <v>145</v>
      </c>
      <c r="E766" s="154" t="s">
        <v>1</v>
      </c>
      <c r="F766" s="155" t="s">
        <v>438</v>
      </c>
      <c r="H766" s="156">
        <v>1.62</v>
      </c>
      <c r="I766" s="157"/>
      <c r="L766" s="153"/>
      <c r="M766" s="158"/>
      <c r="T766" s="159"/>
      <c r="AT766" s="154" t="s">
        <v>145</v>
      </c>
      <c r="AU766" s="154" t="s">
        <v>83</v>
      </c>
      <c r="AV766" s="13" t="s">
        <v>83</v>
      </c>
      <c r="AW766" s="13" t="s">
        <v>30</v>
      </c>
      <c r="AX766" s="13" t="s">
        <v>73</v>
      </c>
      <c r="AY766" s="154" t="s">
        <v>136</v>
      </c>
    </row>
    <row r="767" spans="2:65" s="13" customFormat="1" ht="11.25">
      <c r="B767" s="153"/>
      <c r="D767" s="147" t="s">
        <v>145</v>
      </c>
      <c r="E767" s="154" t="s">
        <v>1</v>
      </c>
      <c r="F767" s="155" t="s">
        <v>640</v>
      </c>
      <c r="H767" s="156">
        <v>2.9</v>
      </c>
      <c r="I767" s="157"/>
      <c r="L767" s="153"/>
      <c r="M767" s="158"/>
      <c r="T767" s="159"/>
      <c r="AT767" s="154" t="s">
        <v>145</v>
      </c>
      <c r="AU767" s="154" t="s">
        <v>83</v>
      </c>
      <c r="AV767" s="13" t="s">
        <v>83</v>
      </c>
      <c r="AW767" s="13" t="s">
        <v>30</v>
      </c>
      <c r="AX767" s="13" t="s">
        <v>73</v>
      </c>
      <c r="AY767" s="154" t="s">
        <v>136</v>
      </c>
    </row>
    <row r="768" spans="2:65" s="13" customFormat="1" ht="11.25">
      <c r="B768" s="153"/>
      <c r="D768" s="147" t="s">
        <v>145</v>
      </c>
      <c r="E768" s="154" t="s">
        <v>1</v>
      </c>
      <c r="F768" s="155" t="s">
        <v>441</v>
      </c>
      <c r="H768" s="156">
        <v>63.32</v>
      </c>
      <c r="I768" s="157"/>
      <c r="L768" s="153"/>
      <c r="M768" s="158"/>
      <c r="T768" s="159"/>
      <c r="AT768" s="154" t="s">
        <v>145</v>
      </c>
      <c r="AU768" s="154" t="s">
        <v>83</v>
      </c>
      <c r="AV768" s="13" t="s">
        <v>83</v>
      </c>
      <c r="AW768" s="13" t="s">
        <v>30</v>
      </c>
      <c r="AX768" s="13" t="s">
        <v>73</v>
      </c>
      <c r="AY768" s="154" t="s">
        <v>136</v>
      </c>
    </row>
    <row r="769" spans="2:65" s="14" customFormat="1" ht="11.25">
      <c r="B769" s="160"/>
      <c r="D769" s="147" t="s">
        <v>145</v>
      </c>
      <c r="E769" s="161" t="s">
        <v>1</v>
      </c>
      <c r="F769" s="162" t="s">
        <v>149</v>
      </c>
      <c r="H769" s="163">
        <v>151.79</v>
      </c>
      <c r="I769" s="164"/>
      <c r="L769" s="160"/>
      <c r="M769" s="165"/>
      <c r="T769" s="166"/>
      <c r="AT769" s="161" t="s">
        <v>145</v>
      </c>
      <c r="AU769" s="161" t="s">
        <v>83</v>
      </c>
      <c r="AV769" s="14" t="s">
        <v>143</v>
      </c>
      <c r="AW769" s="14" t="s">
        <v>30</v>
      </c>
      <c r="AX769" s="14" t="s">
        <v>81</v>
      </c>
      <c r="AY769" s="161" t="s">
        <v>136</v>
      </c>
    </row>
    <row r="770" spans="2:65" s="1" customFormat="1" ht="24.2" customHeight="1">
      <c r="B770" s="32"/>
      <c r="C770" s="133" t="s">
        <v>649</v>
      </c>
      <c r="D770" s="133" t="s">
        <v>138</v>
      </c>
      <c r="E770" s="134" t="s">
        <v>650</v>
      </c>
      <c r="F770" s="135" t="s">
        <v>651</v>
      </c>
      <c r="G770" s="136" t="s">
        <v>229</v>
      </c>
      <c r="H770" s="137">
        <v>63.8</v>
      </c>
      <c r="I770" s="138"/>
      <c r="J770" s="139">
        <f>ROUND(I770*H770,2)</f>
        <v>0</v>
      </c>
      <c r="K770" s="135" t="s">
        <v>142</v>
      </c>
      <c r="L770" s="32"/>
      <c r="M770" s="140" t="s">
        <v>1</v>
      </c>
      <c r="N770" s="141" t="s">
        <v>38</v>
      </c>
      <c r="P770" s="142">
        <f>O770*H770</f>
        <v>0</v>
      </c>
      <c r="Q770" s="142">
        <v>0</v>
      </c>
      <c r="R770" s="142">
        <f>Q770*H770</f>
        <v>0</v>
      </c>
      <c r="S770" s="142">
        <v>3.2499999999999999E-3</v>
      </c>
      <c r="T770" s="143">
        <f>S770*H770</f>
        <v>0.20734999999999998</v>
      </c>
      <c r="AR770" s="144" t="s">
        <v>226</v>
      </c>
      <c r="AT770" s="144" t="s">
        <v>138</v>
      </c>
      <c r="AU770" s="144" t="s">
        <v>83</v>
      </c>
      <c r="AY770" s="17" t="s">
        <v>136</v>
      </c>
      <c r="BE770" s="145">
        <f>IF(N770="základní",J770,0)</f>
        <v>0</v>
      </c>
      <c r="BF770" s="145">
        <f>IF(N770="snížená",J770,0)</f>
        <v>0</v>
      </c>
      <c r="BG770" s="145">
        <f>IF(N770="zákl. přenesená",J770,0)</f>
        <v>0</v>
      </c>
      <c r="BH770" s="145">
        <f>IF(N770="sníž. přenesená",J770,0)</f>
        <v>0</v>
      </c>
      <c r="BI770" s="145">
        <f>IF(N770="nulová",J770,0)</f>
        <v>0</v>
      </c>
      <c r="BJ770" s="17" t="s">
        <v>81</v>
      </c>
      <c r="BK770" s="145">
        <f>ROUND(I770*H770,2)</f>
        <v>0</v>
      </c>
      <c r="BL770" s="17" t="s">
        <v>226</v>
      </c>
      <c r="BM770" s="144" t="s">
        <v>652</v>
      </c>
    </row>
    <row r="771" spans="2:65" s="12" customFormat="1" ht="11.25">
      <c r="B771" s="146"/>
      <c r="D771" s="147" t="s">
        <v>145</v>
      </c>
      <c r="E771" s="148" t="s">
        <v>1</v>
      </c>
      <c r="F771" s="149" t="s">
        <v>146</v>
      </c>
      <c r="H771" s="148" t="s">
        <v>1</v>
      </c>
      <c r="I771" s="150"/>
      <c r="L771" s="146"/>
      <c r="M771" s="151"/>
      <c r="T771" s="152"/>
      <c r="AT771" s="148" t="s">
        <v>145</v>
      </c>
      <c r="AU771" s="148" t="s">
        <v>83</v>
      </c>
      <c r="AV771" s="12" t="s">
        <v>81</v>
      </c>
      <c r="AW771" s="12" t="s">
        <v>30</v>
      </c>
      <c r="AX771" s="12" t="s">
        <v>73</v>
      </c>
      <c r="AY771" s="148" t="s">
        <v>136</v>
      </c>
    </row>
    <row r="772" spans="2:65" s="13" customFormat="1" ht="11.25">
      <c r="B772" s="153"/>
      <c r="D772" s="147" t="s">
        <v>145</v>
      </c>
      <c r="E772" s="154" t="s">
        <v>1</v>
      </c>
      <c r="F772" s="155" t="s">
        <v>653</v>
      </c>
      <c r="H772" s="156">
        <v>17.8</v>
      </c>
      <c r="I772" s="157"/>
      <c r="L772" s="153"/>
      <c r="M772" s="158"/>
      <c r="T772" s="159"/>
      <c r="AT772" s="154" t="s">
        <v>145</v>
      </c>
      <c r="AU772" s="154" t="s">
        <v>83</v>
      </c>
      <c r="AV772" s="13" t="s">
        <v>83</v>
      </c>
      <c r="AW772" s="13" t="s">
        <v>30</v>
      </c>
      <c r="AX772" s="13" t="s">
        <v>73</v>
      </c>
      <c r="AY772" s="154" t="s">
        <v>136</v>
      </c>
    </row>
    <row r="773" spans="2:65" s="13" customFormat="1" ht="11.25">
      <c r="B773" s="153"/>
      <c r="D773" s="147" t="s">
        <v>145</v>
      </c>
      <c r="E773" s="154" t="s">
        <v>1</v>
      </c>
      <c r="F773" s="155" t="s">
        <v>310</v>
      </c>
      <c r="H773" s="156">
        <v>14</v>
      </c>
      <c r="I773" s="157"/>
      <c r="L773" s="153"/>
      <c r="M773" s="158"/>
      <c r="T773" s="159"/>
      <c r="AT773" s="154" t="s">
        <v>145</v>
      </c>
      <c r="AU773" s="154" t="s">
        <v>83</v>
      </c>
      <c r="AV773" s="13" t="s">
        <v>83</v>
      </c>
      <c r="AW773" s="13" t="s">
        <v>30</v>
      </c>
      <c r="AX773" s="13" t="s">
        <v>73</v>
      </c>
      <c r="AY773" s="154" t="s">
        <v>136</v>
      </c>
    </row>
    <row r="774" spans="2:65" s="13" customFormat="1" ht="11.25">
      <c r="B774" s="153"/>
      <c r="D774" s="147" t="s">
        <v>145</v>
      </c>
      <c r="E774" s="154" t="s">
        <v>1</v>
      </c>
      <c r="F774" s="155" t="s">
        <v>321</v>
      </c>
      <c r="H774" s="156">
        <v>32</v>
      </c>
      <c r="I774" s="157"/>
      <c r="L774" s="153"/>
      <c r="M774" s="158"/>
      <c r="T774" s="159"/>
      <c r="AT774" s="154" t="s">
        <v>145</v>
      </c>
      <c r="AU774" s="154" t="s">
        <v>83</v>
      </c>
      <c r="AV774" s="13" t="s">
        <v>83</v>
      </c>
      <c r="AW774" s="13" t="s">
        <v>30</v>
      </c>
      <c r="AX774" s="13" t="s">
        <v>73</v>
      </c>
      <c r="AY774" s="154" t="s">
        <v>136</v>
      </c>
    </row>
    <row r="775" spans="2:65" s="14" customFormat="1" ht="11.25">
      <c r="B775" s="160"/>
      <c r="D775" s="147" t="s">
        <v>145</v>
      </c>
      <c r="E775" s="161" t="s">
        <v>1</v>
      </c>
      <c r="F775" s="162" t="s">
        <v>149</v>
      </c>
      <c r="H775" s="163">
        <v>63.8</v>
      </c>
      <c r="I775" s="164"/>
      <c r="L775" s="160"/>
      <c r="M775" s="165"/>
      <c r="T775" s="166"/>
      <c r="AT775" s="161" t="s">
        <v>145</v>
      </c>
      <c r="AU775" s="161" t="s">
        <v>83</v>
      </c>
      <c r="AV775" s="14" t="s">
        <v>143</v>
      </c>
      <c r="AW775" s="14" t="s">
        <v>30</v>
      </c>
      <c r="AX775" s="14" t="s">
        <v>81</v>
      </c>
      <c r="AY775" s="161" t="s">
        <v>136</v>
      </c>
    </row>
    <row r="776" spans="2:65" s="1" customFormat="1" ht="33" customHeight="1">
      <c r="B776" s="32"/>
      <c r="C776" s="133" t="s">
        <v>654</v>
      </c>
      <c r="D776" s="133" t="s">
        <v>138</v>
      </c>
      <c r="E776" s="134" t="s">
        <v>655</v>
      </c>
      <c r="F776" s="135" t="s">
        <v>656</v>
      </c>
      <c r="G776" s="136" t="s">
        <v>229</v>
      </c>
      <c r="H776" s="137">
        <v>117.15</v>
      </c>
      <c r="I776" s="138"/>
      <c r="J776" s="139">
        <f>ROUND(I776*H776,2)</f>
        <v>0</v>
      </c>
      <c r="K776" s="135" t="s">
        <v>142</v>
      </c>
      <c r="L776" s="32"/>
      <c r="M776" s="140" t="s">
        <v>1</v>
      </c>
      <c r="N776" s="141" t="s">
        <v>38</v>
      </c>
      <c r="P776" s="142">
        <f>O776*H776</f>
        <v>0</v>
      </c>
      <c r="Q776" s="142">
        <v>5.8399999999999999E-4</v>
      </c>
      <c r="R776" s="142">
        <f>Q776*H776</f>
        <v>6.8415600000000007E-2</v>
      </c>
      <c r="S776" s="142">
        <v>0</v>
      </c>
      <c r="T776" s="143">
        <f>S776*H776</f>
        <v>0</v>
      </c>
      <c r="AR776" s="144" t="s">
        <v>226</v>
      </c>
      <c r="AT776" s="144" t="s">
        <v>138</v>
      </c>
      <c r="AU776" s="144" t="s">
        <v>83</v>
      </c>
      <c r="AY776" s="17" t="s">
        <v>136</v>
      </c>
      <c r="BE776" s="145">
        <f>IF(N776="základní",J776,0)</f>
        <v>0</v>
      </c>
      <c r="BF776" s="145">
        <f>IF(N776="snížená",J776,0)</f>
        <v>0</v>
      </c>
      <c r="BG776" s="145">
        <f>IF(N776="zákl. přenesená",J776,0)</f>
        <v>0</v>
      </c>
      <c r="BH776" s="145">
        <f>IF(N776="sníž. přenesená",J776,0)</f>
        <v>0</v>
      </c>
      <c r="BI776" s="145">
        <f>IF(N776="nulová",J776,0)</f>
        <v>0</v>
      </c>
      <c r="BJ776" s="17" t="s">
        <v>81</v>
      </c>
      <c r="BK776" s="145">
        <f>ROUND(I776*H776,2)</f>
        <v>0</v>
      </c>
      <c r="BL776" s="17" t="s">
        <v>226</v>
      </c>
      <c r="BM776" s="144" t="s">
        <v>657</v>
      </c>
    </row>
    <row r="777" spans="2:65" s="12" customFormat="1" ht="11.25">
      <c r="B777" s="146"/>
      <c r="D777" s="147" t="s">
        <v>145</v>
      </c>
      <c r="E777" s="148" t="s">
        <v>1</v>
      </c>
      <c r="F777" s="149" t="s">
        <v>638</v>
      </c>
      <c r="H777" s="148" t="s">
        <v>1</v>
      </c>
      <c r="I777" s="150"/>
      <c r="L777" s="146"/>
      <c r="M777" s="151"/>
      <c r="T777" s="152"/>
      <c r="AT777" s="148" t="s">
        <v>145</v>
      </c>
      <c r="AU777" s="148" t="s">
        <v>83</v>
      </c>
      <c r="AV777" s="12" t="s">
        <v>81</v>
      </c>
      <c r="AW777" s="12" t="s">
        <v>30</v>
      </c>
      <c r="AX777" s="12" t="s">
        <v>73</v>
      </c>
      <c r="AY777" s="148" t="s">
        <v>136</v>
      </c>
    </row>
    <row r="778" spans="2:65" s="13" customFormat="1" ht="11.25">
      <c r="B778" s="153"/>
      <c r="D778" s="147" t="s">
        <v>145</v>
      </c>
      <c r="E778" s="154" t="s">
        <v>1</v>
      </c>
      <c r="F778" s="155" t="s">
        <v>308</v>
      </c>
      <c r="H778" s="156">
        <v>17.8</v>
      </c>
      <c r="I778" s="157"/>
      <c r="L778" s="153"/>
      <c r="M778" s="158"/>
      <c r="T778" s="159"/>
      <c r="AT778" s="154" t="s">
        <v>145</v>
      </c>
      <c r="AU778" s="154" t="s">
        <v>83</v>
      </c>
      <c r="AV778" s="13" t="s">
        <v>83</v>
      </c>
      <c r="AW778" s="13" t="s">
        <v>30</v>
      </c>
      <c r="AX778" s="13" t="s">
        <v>73</v>
      </c>
      <c r="AY778" s="154" t="s">
        <v>136</v>
      </c>
    </row>
    <row r="779" spans="2:65" s="13" customFormat="1" ht="11.25">
      <c r="B779" s="153"/>
      <c r="D779" s="147" t="s">
        <v>145</v>
      </c>
      <c r="E779" s="154" t="s">
        <v>1</v>
      </c>
      <c r="F779" s="155" t="s">
        <v>310</v>
      </c>
      <c r="H779" s="156">
        <v>14</v>
      </c>
      <c r="I779" s="157"/>
      <c r="L779" s="153"/>
      <c r="M779" s="158"/>
      <c r="T779" s="159"/>
      <c r="AT779" s="154" t="s">
        <v>145</v>
      </c>
      <c r="AU779" s="154" t="s">
        <v>83</v>
      </c>
      <c r="AV779" s="13" t="s">
        <v>83</v>
      </c>
      <c r="AW779" s="13" t="s">
        <v>30</v>
      </c>
      <c r="AX779" s="13" t="s">
        <v>73</v>
      </c>
      <c r="AY779" s="154" t="s">
        <v>136</v>
      </c>
    </row>
    <row r="780" spans="2:65" s="13" customFormat="1" ht="11.25">
      <c r="B780" s="153"/>
      <c r="D780" s="147" t="s">
        <v>145</v>
      </c>
      <c r="E780" s="154" t="s">
        <v>1</v>
      </c>
      <c r="F780" s="155" t="s">
        <v>312</v>
      </c>
      <c r="H780" s="156">
        <v>17.7</v>
      </c>
      <c r="I780" s="157"/>
      <c r="L780" s="153"/>
      <c r="M780" s="158"/>
      <c r="T780" s="159"/>
      <c r="AT780" s="154" t="s">
        <v>145</v>
      </c>
      <c r="AU780" s="154" t="s">
        <v>83</v>
      </c>
      <c r="AV780" s="13" t="s">
        <v>83</v>
      </c>
      <c r="AW780" s="13" t="s">
        <v>30</v>
      </c>
      <c r="AX780" s="13" t="s">
        <v>73</v>
      </c>
      <c r="AY780" s="154" t="s">
        <v>136</v>
      </c>
    </row>
    <row r="781" spans="2:65" s="13" customFormat="1" ht="11.25">
      <c r="B781" s="153"/>
      <c r="D781" s="147" t="s">
        <v>145</v>
      </c>
      <c r="E781" s="154" t="s">
        <v>1</v>
      </c>
      <c r="F781" s="155" t="s">
        <v>658</v>
      </c>
      <c r="H781" s="156">
        <v>8.1999999999999993</v>
      </c>
      <c r="I781" s="157"/>
      <c r="L781" s="153"/>
      <c r="M781" s="158"/>
      <c r="T781" s="159"/>
      <c r="AT781" s="154" t="s">
        <v>145</v>
      </c>
      <c r="AU781" s="154" t="s">
        <v>83</v>
      </c>
      <c r="AV781" s="13" t="s">
        <v>83</v>
      </c>
      <c r="AW781" s="13" t="s">
        <v>30</v>
      </c>
      <c r="AX781" s="13" t="s">
        <v>73</v>
      </c>
      <c r="AY781" s="154" t="s">
        <v>136</v>
      </c>
    </row>
    <row r="782" spans="2:65" s="13" customFormat="1" ht="11.25">
      <c r="B782" s="153"/>
      <c r="D782" s="147" t="s">
        <v>145</v>
      </c>
      <c r="E782" s="154" t="s">
        <v>1</v>
      </c>
      <c r="F782" s="155" t="s">
        <v>659</v>
      </c>
      <c r="H782" s="156">
        <v>8.15</v>
      </c>
      <c r="I782" s="157"/>
      <c r="L782" s="153"/>
      <c r="M782" s="158"/>
      <c r="T782" s="159"/>
      <c r="AT782" s="154" t="s">
        <v>145</v>
      </c>
      <c r="AU782" s="154" t="s">
        <v>83</v>
      </c>
      <c r="AV782" s="13" t="s">
        <v>83</v>
      </c>
      <c r="AW782" s="13" t="s">
        <v>30</v>
      </c>
      <c r="AX782" s="13" t="s">
        <v>73</v>
      </c>
      <c r="AY782" s="154" t="s">
        <v>136</v>
      </c>
    </row>
    <row r="783" spans="2:65" s="13" customFormat="1" ht="11.25">
      <c r="B783" s="153"/>
      <c r="D783" s="147" t="s">
        <v>145</v>
      </c>
      <c r="E783" s="154" t="s">
        <v>1</v>
      </c>
      <c r="F783" s="155" t="s">
        <v>660</v>
      </c>
      <c r="H783" s="156">
        <v>12.3</v>
      </c>
      <c r="I783" s="157"/>
      <c r="L783" s="153"/>
      <c r="M783" s="158"/>
      <c r="T783" s="159"/>
      <c r="AT783" s="154" t="s">
        <v>145</v>
      </c>
      <c r="AU783" s="154" t="s">
        <v>83</v>
      </c>
      <c r="AV783" s="13" t="s">
        <v>83</v>
      </c>
      <c r="AW783" s="13" t="s">
        <v>30</v>
      </c>
      <c r="AX783" s="13" t="s">
        <v>73</v>
      </c>
      <c r="AY783" s="154" t="s">
        <v>136</v>
      </c>
    </row>
    <row r="784" spans="2:65" s="13" customFormat="1" ht="11.25">
      <c r="B784" s="153"/>
      <c r="D784" s="147" t="s">
        <v>145</v>
      </c>
      <c r="E784" s="154" t="s">
        <v>1</v>
      </c>
      <c r="F784" s="155" t="s">
        <v>319</v>
      </c>
      <c r="H784" s="156">
        <v>7</v>
      </c>
      <c r="I784" s="157"/>
      <c r="L784" s="153"/>
      <c r="M784" s="158"/>
      <c r="T784" s="159"/>
      <c r="AT784" s="154" t="s">
        <v>145</v>
      </c>
      <c r="AU784" s="154" t="s">
        <v>83</v>
      </c>
      <c r="AV784" s="13" t="s">
        <v>83</v>
      </c>
      <c r="AW784" s="13" t="s">
        <v>30</v>
      </c>
      <c r="AX784" s="13" t="s">
        <v>73</v>
      </c>
      <c r="AY784" s="154" t="s">
        <v>136</v>
      </c>
    </row>
    <row r="785" spans="2:65" s="13" customFormat="1" ht="11.25">
      <c r="B785" s="153"/>
      <c r="D785" s="147" t="s">
        <v>145</v>
      </c>
      <c r="E785" s="154" t="s">
        <v>1</v>
      </c>
      <c r="F785" s="155" t="s">
        <v>321</v>
      </c>
      <c r="H785" s="156">
        <v>32</v>
      </c>
      <c r="I785" s="157"/>
      <c r="L785" s="153"/>
      <c r="M785" s="158"/>
      <c r="T785" s="159"/>
      <c r="AT785" s="154" t="s">
        <v>145</v>
      </c>
      <c r="AU785" s="154" t="s">
        <v>83</v>
      </c>
      <c r="AV785" s="13" t="s">
        <v>83</v>
      </c>
      <c r="AW785" s="13" t="s">
        <v>30</v>
      </c>
      <c r="AX785" s="13" t="s">
        <v>73</v>
      </c>
      <c r="AY785" s="154" t="s">
        <v>136</v>
      </c>
    </row>
    <row r="786" spans="2:65" s="14" customFormat="1" ht="11.25">
      <c r="B786" s="160"/>
      <c r="D786" s="147" t="s">
        <v>145</v>
      </c>
      <c r="E786" s="161" t="s">
        <v>1</v>
      </c>
      <c r="F786" s="162" t="s">
        <v>149</v>
      </c>
      <c r="H786" s="163">
        <v>117.15</v>
      </c>
      <c r="I786" s="164"/>
      <c r="L786" s="160"/>
      <c r="M786" s="165"/>
      <c r="T786" s="166"/>
      <c r="AT786" s="161" t="s">
        <v>145</v>
      </c>
      <c r="AU786" s="161" t="s">
        <v>83</v>
      </c>
      <c r="AV786" s="14" t="s">
        <v>143</v>
      </c>
      <c r="AW786" s="14" t="s">
        <v>30</v>
      </c>
      <c r="AX786" s="14" t="s">
        <v>81</v>
      </c>
      <c r="AY786" s="161" t="s">
        <v>136</v>
      </c>
    </row>
    <row r="787" spans="2:65" s="1" customFormat="1" ht="24.2" customHeight="1">
      <c r="B787" s="32"/>
      <c r="C787" s="174" t="s">
        <v>661</v>
      </c>
      <c r="D787" s="174" t="s">
        <v>336</v>
      </c>
      <c r="E787" s="175" t="s">
        <v>662</v>
      </c>
      <c r="F787" s="176" t="s">
        <v>663</v>
      </c>
      <c r="G787" s="177" t="s">
        <v>229</v>
      </c>
      <c r="H787" s="178">
        <v>128.86500000000001</v>
      </c>
      <c r="I787" s="179"/>
      <c r="J787" s="180">
        <f>ROUND(I787*H787,2)</f>
        <v>0</v>
      </c>
      <c r="K787" s="176" t="s">
        <v>142</v>
      </c>
      <c r="L787" s="181"/>
      <c r="M787" s="182" t="s">
        <v>1</v>
      </c>
      <c r="N787" s="183" t="s">
        <v>38</v>
      </c>
      <c r="P787" s="142">
        <f>O787*H787</f>
        <v>0</v>
      </c>
      <c r="Q787" s="142">
        <v>1.98E-3</v>
      </c>
      <c r="R787" s="142">
        <f>Q787*H787</f>
        <v>0.25515270000000001</v>
      </c>
      <c r="S787" s="142">
        <v>0</v>
      </c>
      <c r="T787" s="143">
        <f>S787*H787</f>
        <v>0</v>
      </c>
      <c r="AR787" s="144" t="s">
        <v>349</v>
      </c>
      <c r="AT787" s="144" t="s">
        <v>336</v>
      </c>
      <c r="AU787" s="144" t="s">
        <v>83</v>
      </c>
      <c r="AY787" s="17" t="s">
        <v>136</v>
      </c>
      <c r="BE787" s="145">
        <f>IF(N787="základní",J787,0)</f>
        <v>0</v>
      </c>
      <c r="BF787" s="145">
        <f>IF(N787="snížená",J787,0)</f>
        <v>0</v>
      </c>
      <c r="BG787" s="145">
        <f>IF(N787="zákl. přenesená",J787,0)</f>
        <v>0</v>
      </c>
      <c r="BH787" s="145">
        <f>IF(N787="sníž. přenesená",J787,0)</f>
        <v>0</v>
      </c>
      <c r="BI787" s="145">
        <f>IF(N787="nulová",J787,0)</f>
        <v>0</v>
      </c>
      <c r="BJ787" s="17" t="s">
        <v>81</v>
      </c>
      <c r="BK787" s="145">
        <f>ROUND(I787*H787,2)</f>
        <v>0</v>
      </c>
      <c r="BL787" s="17" t="s">
        <v>226</v>
      </c>
      <c r="BM787" s="144" t="s">
        <v>664</v>
      </c>
    </row>
    <row r="788" spans="2:65" s="12" customFormat="1" ht="11.25">
      <c r="B788" s="146"/>
      <c r="D788" s="147" t="s">
        <v>145</v>
      </c>
      <c r="E788" s="148" t="s">
        <v>1</v>
      </c>
      <c r="F788" s="149" t="s">
        <v>638</v>
      </c>
      <c r="H788" s="148" t="s">
        <v>1</v>
      </c>
      <c r="I788" s="150"/>
      <c r="L788" s="146"/>
      <c r="M788" s="151"/>
      <c r="T788" s="152"/>
      <c r="AT788" s="148" t="s">
        <v>145</v>
      </c>
      <c r="AU788" s="148" t="s">
        <v>83</v>
      </c>
      <c r="AV788" s="12" t="s">
        <v>81</v>
      </c>
      <c r="AW788" s="12" t="s">
        <v>30</v>
      </c>
      <c r="AX788" s="12" t="s">
        <v>73</v>
      </c>
      <c r="AY788" s="148" t="s">
        <v>136</v>
      </c>
    </row>
    <row r="789" spans="2:65" s="13" customFormat="1" ht="11.25">
      <c r="B789" s="153"/>
      <c r="D789" s="147" t="s">
        <v>145</v>
      </c>
      <c r="E789" s="154" t="s">
        <v>1</v>
      </c>
      <c r="F789" s="155" t="s">
        <v>308</v>
      </c>
      <c r="H789" s="156">
        <v>17.8</v>
      </c>
      <c r="I789" s="157"/>
      <c r="L789" s="153"/>
      <c r="M789" s="158"/>
      <c r="T789" s="159"/>
      <c r="AT789" s="154" t="s">
        <v>145</v>
      </c>
      <c r="AU789" s="154" t="s">
        <v>83</v>
      </c>
      <c r="AV789" s="13" t="s">
        <v>83</v>
      </c>
      <c r="AW789" s="13" t="s">
        <v>30</v>
      </c>
      <c r="AX789" s="13" t="s">
        <v>73</v>
      </c>
      <c r="AY789" s="154" t="s">
        <v>136</v>
      </c>
    </row>
    <row r="790" spans="2:65" s="13" customFormat="1" ht="11.25">
      <c r="B790" s="153"/>
      <c r="D790" s="147" t="s">
        <v>145</v>
      </c>
      <c r="E790" s="154" t="s">
        <v>1</v>
      </c>
      <c r="F790" s="155" t="s">
        <v>310</v>
      </c>
      <c r="H790" s="156">
        <v>14</v>
      </c>
      <c r="I790" s="157"/>
      <c r="L790" s="153"/>
      <c r="M790" s="158"/>
      <c r="T790" s="159"/>
      <c r="AT790" s="154" t="s">
        <v>145</v>
      </c>
      <c r="AU790" s="154" t="s">
        <v>83</v>
      </c>
      <c r="AV790" s="13" t="s">
        <v>83</v>
      </c>
      <c r="AW790" s="13" t="s">
        <v>30</v>
      </c>
      <c r="AX790" s="13" t="s">
        <v>73</v>
      </c>
      <c r="AY790" s="154" t="s">
        <v>136</v>
      </c>
    </row>
    <row r="791" spans="2:65" s="13" customFormat="1" ht="11.25">
      <c r="B791" s="153"/>
      <c r="D791" s="147" t="s">
        <v>145</v>
      </c>
      <c r="E791" s="154" t="s">
        <v>1</v>
      </c>
      <c r="F791" s="155" t="s">
        <v>312</v>
      </c>
      <c r="H791" s="156">
        <v>17.7</v>
      </c>
      <c r="I791" s="157"/>
      <c r="L791" s="153"/>
      <c r="M791" s="158"/>
      <c r="T791" s="159"/>
      <c r="AT791" s="154" t="s">
        <v>145</v>
      </c>
      <c r="AU791" s="154" t="s">
        <v>83</v>
      </c>
      <c r="AV791" s="13" t="s">
        <v>83</v>
      </c>
      <c r="AW791" s="13" t="s">
        <v>30</v>
      </c>
      <c r="AX791" s="13" t="s">
        <v>73</v>
      </c>
      <c r="AY791" s="154" t="s">
        <v>136</v>
      </c>
    </row>
    <row r="792" spans="2:65" s="13" customFormat="1" ht="11.25">
      <c r="B792" s="153"/>
      <c r="D792" s="147" t="s">
        <v>145</v>
      </c>
      <c r="E792" s="154" t="s">
        <v>1</v>
      </c>
      <c r="F792" s="155" t="s">
        <v>658</v>
      </c>
      <c r="H792" s="156">
        <v>8.1999999999999993</v>
      </c>
      <c r="I792" s="157"/>
      <c r="L792" s="153"/>
      <c r="M792" s="158"/>
      <c r="T792" s="159"/>
      <c r="AT792" s="154" t="s">
        <v>145</v>
      </c>
      <c r="AU792" s="154" t="s">
        <v>83</v>
      </c>
      <c r="AV792" s="13" t="s">
        <v>83</v>
      </c>
      <c r="AW792" s="13" t="s">
        <v>30</v>
      </c>
      <c r="AX792" s="13" t="s">
        <v>73</v>
      </c>
      <c r="AY792" s="154" t="s">
        <v>136</v>
      </c>
    </row>
    <row r="793" spans="2:65" s="13" customFormat="1" ht="11.25">
      <c r="B793" s="153"/>
      <c r="D793" s="147" t="s">
        <v>145</v>
      </c>
      <c r="E793" s="154" t="s">
        <v>1</v>
      </c>
      <c r="F793" s="155" t="s">
        <v>659</v>
      </c>
      <c r="H793" s="156">
        <v>8.15</v>
      </c>
      <c r="I793" s="157"/>
      <c r="L793" s="153"/>
      <c r="M793" s="158"/>
      <c r="T793" s="159"/>
      <c r="AT793" s="154" t="s">
        <v>145</v>
      </c>
      <c r="AU793" s="154" t="s">
        <v>83</v>
      </c>
      <c r="AV793" s="13" t="s">
        <v>83</v>
      </c>
      <c r="AW793" s="13" t="s">
        <v>30</v>
      </c>
      <c r="AX793" s="13" t="s">
        <v>73</v>
      </c>
      <c r="AY793" s="154" t="s">
        <v>136</v>
      </c>
    </row>
    <row r="794" spans="2:65" s="13" customFormat="1" ht="11.25">
      <c r="B794" s="153"/>
      <c r="D794" s="147" t="s">
        <v>145</v>
      </c>
      <c r="E794" s="154" t="s">
        <v>1</v>
      </c>
      <c r="F794" s="155" t="s">
        <v>660</v>
      </c>
      <c r="H794" s="156">
        <v>12.3</v>
      </c>
      <c r="I794" s="157"/>
      <c r="L794" s="153"/>
      <c r="M794" s="158"/>
      <c r="T794" s="159"/>
      <c r="AT794" s="154" t="s">
        <v>145</v>
      </c>
      <c r="AU794" s="154" t="s">
        <v>83</v>
      </c>
      <c r="AV794" s="13" t="s">
        <v>83</v>
      </c>
      <c r="AW794" s="13" t="s">
        <v>30</v>
      </c>
      <c r="AX794" s="13" t="s">
        <v>73</v>
      </c>
      <c r="AY794" s="154" t="s">
        <v>136</v>
      </c>
    </row>
    <row r="795" spans="2:65" s="13" customFormat="1" ht="11.25">
      <c r="B795" s="153"/>
      <c r="D795" s="147" t="s">
        <v>145</v>
      </c>
      <c r="E795" s="154" t="s">
        <v>1</v>
      </c>
      <c r="F795" s="155" t="s">
        <v>319</v>
      </c>
      <c r="H795" s="156">
        <v>7</v>
      </c>
      <c r="I795" s="157"/>
      <c r="L795" s="153"/>
      <c r="M795" s="158"/>
      <c r="T795" s="159"/>
      <c r="AT795" s="154" t="s">
        <v>145</v>
      </c>
      <c r="AU795" s="154" t="s">
        <v>83</v>
      </c>
      <c r="AV795" s="13" t="s">
        <v>83</v>
      </c>
      <c r="AW795" s="13" t="s">
        <v>30</v>
      </c>
      <c r="AX795" s="13" t="s">
        <v>73</v>
      </c>
      <c r="AY795" s="154" t="s">
        <v>136</v>
      </c>
    </row>
    <row r="796" spans="2:65" s="13" customFormat="1" ht="11.25">
      <c r="B796" s="153"/>
      <c r="D796" s="147" t="s">
        <v>145</v>
      </c>
      <c r="E796" s="154" t="s">
        <v>1</v>
      </c>
      <c r="F796" s="155" t="s">
        <v>321</v>
      </c>
      <c r="H796" s="156">
        <v>32</v>
      </c>
      <c r="I796" s="157"/>
      <c r="L796" s="153"/>
      <c r="M796" s="158"/>
      <c r="T796" s="159"/>
      <c r="AT796" s="154" t="s">
        <v>145</v>
      </c>
      <c r="AU796" s="154" t="s">
        <v>83</v>
      </c>
      <c r="AV796" s="13" t="s">
        <v>83</v>
      </c>
      <c r="AW796" s="13" t="s">
        <v>30</v>
      </c>
      <c r="AX796" s="13" t="s">
        <v>73</v>
      </c>
      <c r="AY796" s="154" t="s">
        <v>136</v>
      </c>
    </row>
    <row r="797" spans="2:65" s="14" customFormat="1" ht="11.25">
      <c r="B797" s="160"/>
      <c r="D797" s="147" t="s">
        <v>145</v>
      </c>
      <c r="E797" s="161" t="s">
        <v>1</v>
      </c>
      <c r="F797" s="162" t="s">
        <v>149</v>
      </c>
      <c r="H797" s="163">
        <v>117.15</v>
      </c>
      <c r="I797" s="164"/>
      <c r="L797" s="160"/>
      <c r="M797" s="165"/>
      <c r="T797" s="166"/>
      <c r="AT797" s="161" t="s">
        <v>145</v>
      </c>
      <c r="AU797" s="161" t="s">
        <v>83</v>
      </c>
      <c r="AV797" s="14" t="s">
        <v>143</v>
      </c>
      <c r="AW797" s="14" t="s">
        <v>30</v>
      </c>
      <c r="AX797" s="14" t="s">
        <v>81</v>
      </c>
      <c r="AY797" s="161" t="s">
        <v>136</v>
      </c>
    </row>
    <row r="798" spans="2:65" s="13" customFormat="1" ht="11.25">
      <c r="B798" s="153"/>
      <c r="D798" s="147" t="s">
        <v>145</v>
      </c>
      <c r="F798" s="155" t="s">
        <v>665</v>
      </c>
      <c r="H798" s="156">
        <v>128.86500000000001</v>
      </c>
      <c r="I798" s="157"/>
      <c r="L798" s="153"/>
      <c r="M798" s="158"/>
      <c r="T798" s="159"/>
      <c r="AT798" s="154" t="s">
        <v>145</v>
      </c>
      <c r="AU798" s="154" t="s">
        <v>83</v>
      </c>
      <c r="AV798" s="13" t="s">
        <v>83</v>
      </c>
      <c r="AW798" s="13" t="s">
        <v>4</v>
      </c>
      <c r="AX798" s="13" t="s">
        <v>81</v>
      </c>
      <c r="AY798" s="154" t="s">
        <v>136</v>
      </c>
    </row>
    <row r="799" spans="2:65" s="1" customFormat="1" ht="33" customHeight="1">
      <c r="B799" s="32"/>
      <c r="C799" s="133" t="s">
        <v>666</v>
      </c>
      <c r="D799" s="133" t="s">
        <v>138</v>
      </c>
      <c r="E799" s="134" t="s">
        <v>667</v>
      </c>
      <c r="F799" s="135" t="s">
        <v>668</v>
      </c>
      <c r="G799" s="136" t="s">
        <v>141</v>
      </c>
      <c r="H799" s="137">
        <v>151.79</v>
      </c>
      <c r="I799" s="138"/>
      <c r="J799" s="139">
        <f>ROUND(I799*H799,2)</f>
        <v>0</v>
      </c>
      <c r="K799" s="135" t="s">
        <v>142</v>
      </c>
      <c r="L799" s="32"/>
      <c r="M799" s="140" t="s">
        <v>1</v>
      </c>
      <c r="N799" s="141" t="s">
        <v>38</v>
      </c>
      <c r="P799" s="142">
        <f>O799*H799</f>
        <v>0</v>
      </c>
      <c r="Q799" s="142">
        <v>9.0880000000000006E-3</v>
      </c>
      <c r="R799" s="142">
        <f>Q799*H799</f>
        <v>1.3794675199999999</v>
      </c>
      <c r="S799" s="142">
        <v>0</v>
      </c>
      <c r="T799" s="143">
        <f>S799*H799</f>
        <v>0</v>
      </c>
      <c r="AR799" s="144" t="s">
        <v>226</v>
      </c>
      <c r="AT799" s="144" t="s">
        <v>138</v>
      </c>
      <c r="AU799" s="144" t="s">
        <v>83</v>
      </c>
      <c r="AY799" s="17" t="s">
        <v>136</v>
      </c>
      <c r="BE799" s="145">
        <f>IF(N799="základní",J799,0)</f>
        <v>0</v>
      </c>
      <c r="BF799" s="145">
        <f>IF(N799="snížená",J799,0)</f>
        <v>0</v>
      </c>
      <c r="BG799" s="145">
        <f>IF(N799="zákl. přenesená",J799,0)</f>
        <v>0</v>
      </c>
      <c r="BH799" s="145">
        <f>IF(N799="sníž. přenesená",J799,0)</f>
        <v>0</v>
      </c>
      <c r="BI799" s="145">
        <f>IF(N799="nulová",J799,0)</f>
        <v>0</v>
      </c>
      <c r="BJ799" s="17" t="s">
        <v>81</v>
      </c>
      <c r="BK799" s="145">
        <f>ROUND(I799*H799,2)</f>
        <v>0</v>
      </c>
      <c r="BL799" s="17" t="s">
        <v>226</v>
      </c>
      <c r="BM799" s="144" t="s">
        <v>669</v>
      </c>
    </row>
    <row r="800" spans="2:65" s="12" customFormat="1" ht="11.25">
      <c r="B800" s="146"/>
      <c r="D800" s="147" t="s">
        <v>145</v>
      </c>
      <c r="E800" s="148" t="s">
        <v>1</v>
      </c>
      <c r="F800" s="149" t="s">
        <v>638</v>
      </c>
      <c r="H800" s="148" t="s">
        <v>1</v>
      </c>
      <c r="I800" s="150"/>
      <c r="L800" s="146"/>
      <c r="M800" s="151"/>
      <c r="T800" s="152"/>
      <c r="AT800" s="148" t="s">
        <v>145</v>
      </c>
      <c r="AU800" s="148" t="s">
        <v>83</v>
      </c>
      <c r="AV800" s="12" t="s">
        <v>81</v>
      </c>
      <c r="AW800" s="12" t="s">
        <v>30</v>
      </c>
      <c r="AX800" s="12" t="s">
        <v>73</v>
      </c>
      <c r="AY800" s="148" t="s">
        <v>136</v>
      </c>
    </row>
    <row r="801" spans="2:65" s="13" customFormat="1" ht="11.25">
      <c r="B801" s="153"/>
      <c r="D801" s="147" t="s">
        <v>145</v>
      </c>
      <c r="E801" s="154" t="s">
        <v>1</v>
      </c>
      <c r="F801" s="155" t="s">
        <v>428</v>
      </c>
      <c r="H801" s="156">
        <v>20.09</v>
      </c>
      <c r="I801" s="157"/>
      <c r="L801" s="153"/>
      <c r="M801" s="158"/>
      <c r="T801" s="159"/>
      <c r="AT801" s="154" t="s">
        <v>145</v>
      </c>
      <c r="AU801" s="154" t="s">
        <v>83</v>
      </c>
      <c r="AV801" s="13" t="s">
        <v>83</v>
      </c>
      <c r="AW801" s="13" t="s">
        <v>30</v>
      </c>
      <c r="AX801" s="13" t="s">
        <v>73</v>
      </c>
      <c r="AY801" s="154" t="s">
        <v>136</v>
      </c>
    </row>
    <row r="802" spans="2:65" s="13" customFormat="1" ht="11.25">
      <c r="B802" s="153"/>
      <c r="D802" s="147" t="s">
        <v>145</v>
      </c>
      <c r="E802" s="154" t="s">
        <v>1</v>
      </c>
      <c r="F802" s="155" t="s">
        <v>429</v>
      </c>
      <c r="H802" s="156">
        <v>4.76</v>
      </c>
      <c r="I802" s="157"/>
      <c r="L802" s="153"/>
      <c r="M802" s="158"/>
      <c r="T802" s="159"/>
      <c r="AT802" s="154" t="s">
        <v>145</v>
      </c>
      <c r="AU802" s="154" t="s">
        <v>83</v>
      </c>
      <c r="AV802" s="13" t="s">
        <v>83</v>
      </c>
      <c r="AW802" s="13" t="s">
        <v>30</v>
      </c>
      <c r="AX802" s="13" t="s">
        <v>73</v>
      </c>
      <c r="AY802" s="154" t="s">
        <v>136</v>
      </c>
    </row>
    <row r="803" spans="2:65" s="13" customFormat="1" ht="11.25">
      <c r="B803" s="153"/>
      <c r="D803" s="147" t="s">
        <v>145</v>
      </c>
      <c r="E803" s="154" t="s">
        <v>1</v>
      </c>
      <c r="F803" s="155" t="s">
        <v>639</v>
      </c>
      <c r="H803" s="156">
        <v>9.0399999999999991</v>
      </c>
      <c r="I803" s="157"/>
      <c r="L803" s="153"/>
      <c r="M803" s="158"/>
      <c r="T803" s="159"/>
      <c r="AT803" s="154" t="s">
        <v>145</v>
      </c>
      <c r="AU803" s="154" t="s">
        <v>83</v>
      </c>
      <c r="AV803" s="13" t="s">
        <v>83</v>
      </c>
      <c r="AW803" s="13" t="s">
        <v>30</v>
      </c>
      <c r="AX803" s="13" t="s">
        <v>73</v>
      </c>
      <c r="AY803" s="154" t="s">
        <v>136</v>
      </c>
    </row>
    <row r="804" spans="2:65" s="13" customFormat="1" ht="11.25">
      <c r="B804" s="153"/>
      <c r="D804" s="147" t="s">
        <v>145</v>
      </c>
      <c r="E804" s="154" t="s">
        <v>1</v>
      </c>
      <c r="F804" s="155" t="s">
        <v>431</v>
      </c>
      <c r="H804" s="156">
        <v>5.47</v>
      </c>
      <c r="I804" s="157"/>
      <c r="L804" s="153"/>
      <c r="M804" s="158"/>
      <c r="T804" s="159"/>
      <c r="AT804" s="154" t="s">
        <v>145</v>
      </c>
      <c r="AU804" s="154" t="s">
        <v>83</v>
      </c>
      <c r="AV804" s="13" t="s">
        <v>83</v>
      </c>
      <c r="AW804" s="13" t="s">
        <v>30</v>
      </c>
      <c r="AX804" s="13" t="s">
        <v>73</v>
      </c>
      <c r="AY804" s="154" t="s">
        <v>136</v>
      </c>
    </row>
    <row r="805" spans="2:65" s="13" customFormat="1" ht="11.25">
      <c r="B805" s="153"/>
      <c r="D805" s="147" t="s">
        <v>145</v>
      </c>
      <c r="E805" s="154" t="s">
        <v>1</v>
      </c>
      <c r="F805" s="155" t="s">
        <v>432</v>
      </c>
      <c r="H805" s="156">
        <v>19.87</v>
      </c>
      <c r="I805" s="157"/>
      <c r="L805" s="153"/>
      <c r="M805" s="158"/>
      <c r="T805" s="159"/>
      <c r="AT805" s="154" t="s">
        <v>145</v>
      </c>
      <c r="AU805" s="154" t="s">
        <v>83</v>
      </c>
      <c r="AV805" s="13" t="s">
        <v>83</v>
      </c>
      <c r="AW805" s="13" t="s">
        <v>30</v>
      </c>
      <c r="AX805" s="13" t="s">
        <v>73</v>
      </c>
      <c r="AY805" s="154" t="s">
        <v>136</v>
      </c>
    </row>
    <row r="806" spans="2:65" s="13" customFormat="1" ht="11.25">
      <c r="B806" s="153"/>
      <c r="D806" s="147" t="s">
        <v>145</v>
      </c>
      <c r="E806" s="154" t="s">
        <v>1</v>
      </c>
      <c r="F806" s="155" t="s">
        <v>449</v>
      </c>
      <c r="H806" s="156">
        <v>4.1100000000000003</v>
      </c>
      <c r="I806" s="157"/>
      <c r="L806" s="153"/>
      <c r="M806" s="158"/>
      <c r="T806" s="159"/>
      <c r="AT806" s="154" t="s">
        <v>145</v>
      </c>
      <c r="AU806" s="154" t="s">
        <v>83</v>
      </c>
      <c r="AV806" s="13" t="s">
        <v>83</v>
      </c>
      <c r="AW806" s="13" t="s">
        <v>30</v>
      </c>
      <c r="AX806" s="13" t="s">
        <v>73</v>
      </c>
      <c r="AY806" s="154" t="s">
        <v>136</v>
      </c>
    </row>
    <row r="807" spans="2:65" s="13" customFormat="1" ht="11.25">
      <c r="B807" s="153"/>
      <c r="D807" s="147" t="s">
        <v>145</v>
      </c>
      <c r="E807" s="154" t="s">
        <v>1</v>
      </c>
      <c r="F807" s="155" t="s">
        <v>450</v>
      </c>
      <c r="H807" s="156">
        <v>4.05</v>
      </c>
      <c r="I807" s="157"/>
      <c r="L807" s="153"/>
      <c r="M807" s="158"/>
      <c r="T807" s="159"/>
      <c r="AT807" s="154" t="s">
        <v>145</v>
      </c>
      <c r="AU807" s="154" t="s">
        <v>83</v>
      </c>
      <c r="AV807" s="13" t="s">
        <v>83</v>
      </c>
      <c r="AW807" s="13" t="s">
        <v>30</v>
      </c>
      <c r="AX807" s="13" t="s">
        <v>73</v>
      </c>
      <c r="AY807" s="154" t="s">
        <v>136</v>
      </c>
    </row>
    <row r="808" spans="2:65" s="13" customFormat="1" ht="11.25">
      <c r="B808" s="153"/>
      <c r="D808" s="147" t="s">
        <v>145</v>
      </c>
      <c r="E808" s="154" t="s">
        <v>1</v>
      </c>
      <c r="F808" s="155" t="s">
        <v>452</v>
      </c>
      <c r="H808" s="156">
        <v>5.95</v>
      </c>
      <c r="I808" s="157"/>
      <c r="L808" s="153"/>
      <c r="M808" s="158"/>
      <c r="T808" s="159"/>
      <c r="AT808" s="154" t="s">
        <v>145</v>
      </c>
      <c r="AU808" s="154" t="s">
        <v>83</v>
      </c>
      <c r="AV808" s="13" t="s">
        <v>83</v>
      </c>
      <c r="AW808" s="13" t="s">
        <v>30</v>
      </c>
      <c r="AX808" s="13" t="s">
        <v>73</v>
      </c>
      <c r="AY808" s="154" t="s">
        <v>136</v>
      </c>
    </row>
    <row r="809" spans="2:65" s="13" customFormat="1" ht="11.25">
      <c r="B809" s="153"/>
      <c r="D809" s="147" t="s">
        <v>145</v>
      </c>
      <c r="E809" s="154" t="s">
        <v>1</v>
      </c>
      <c r="F809" s="155" t="s">
        <v>435</v>
      </c>
      <c r="H809" s="156">
        <v>2.1</v>
      </c>
      <c r="I809" s="157"/>
      <c r="L809" s="153"/>
      <c r="M809" s="158"/>
      <c r="T809" s="159"/>
      <c r="AT809" s="154" t="s">
        <v>145</v>
      </c>
      <c r="AU809" s="154" t="s">
        <v>83</v>
      </c>
      <c r="AV809" s="13" t="s">
        <v>83</v>
      </c>
      <c r="AW809" s="13" t="s">
        <v>30</v>
      </c>
      <c r="AX809" s="13" t="s">
        <v>73</v>
      </c>
      <c r="AY809" s="154" t="s">
        <v>136</v>
      </c>
    </row>
    <row r="810" spans="2:65" s="13" customFormat="1" ht="11.25">
      <c r="B810" s="153"/>
      <c r="D810" s="147" t="s">
        <v>145</v>
      </c>
      <c r="E810" s="154" t="s">
        <v>1</v>
      </c>
      <c r="F810" s="155" t="s">
        <v>436</v>
      </c>
      <c r="H810" s="156">
        <v>6.89</v>
      </c>
      <c r="I810" s="157"/>
      <c r="L810" s="153"/>
      <c r="M810" s="158"/>
      <c r="T810" s="159"/>
      <c r="AT810" s="154" t="s">
        <v>145</v>
      </c>
      <c r="AU810" s="154" t="s">
        <v>83</v>
      </c>
      <c r="AV810" s="13" t="s">
        <v>83</v>
      </c>
      <c r="AW810" s="13" t="s">
        <v>30</v>
      </c>
      <c r="AX810" s="13" t="s">
        <v>73</v>
      </c>
      <c r="AY810" s="154" t="s">
        <v>136</v>
      </c>
    </row>
    <row r="811" spans="2:65" s="13" customFormat="1" ht="11.25">
      <c r="B811" s="153"/>
      <c r="D811" s="147" t="s">
        <v>145</v>
      </c>
      <c r="E811" s="154" t="s">
        <v>1</v>
      </c>
      <c r="F811" s="155" t="s">
        <v>437</v>
      </c>
      <c r="H811" s="156">
        <v>1.62</v>
      </c>
      <c r="I811" s="157"/>
      <c r="L811" s="153"/>
      <c r="M811" s="158"/>
      <c r="T811" s="159"/>
      <c r="AT811" s="154" t="s">
        <v>145</v>
      </c>
      <c r="AU811" s="154" t="s">
        <v>83</v>
      </c>
      <c r="AV811" s="13" t="s">
        <v>83</v>
      </c>
      <c r="AW811" s="13" t="s">
        <v>30</v>
      </c>
      <c r="AX811" s="13" t="s">
        <v>73</v>
      </c>
      <c r="AY811" s="154" t="s">
        <v>136</v>
      </c>
    </row>
    <row r="812" spans="2:65" s="13" customFormat="1" ht="11.25">
      <c r="B812" s="153"/>
      <c r="D812" s="147" t="s">
        <v>145</v>
      </c>
      <c r="E812" s="154" t="s">
        <v>1</v>
      </c>
      <c r="F812" s="155" t="s">
        <v>438</v>
      </c>
      <c r="H812" s="156">
        <v>1.62</v>
      </c>
      <c r="I812" s="157"/>
      <c r="L812" s="153"/>
      <c r="M812" s="158"/>
      <c r="T812" s="159"/>
      <c r="AT812" s="154" t="s">
        <v>145</v>
      </c>
      <c r="AU812" s="154" t="s">
        <v>83</v>
      </c>
      <c r="AV812" s="13" t="s">
        <v>83</v>
      </c>
      <c r="AW812" s="13" t="s">
        <v>30</v>
      </c>
      <c r="AX812" s="13" t="s">
        <v>73</v>
      </c>
      <c r="AY812" s="154" t="s">
        <v>136</v>
      </c>
    </row>
    <row r="813" spans="2:65" s="13" customFormat="1" ht="11.25">
      <c r="B813" s="153"/>
      <c r="D813" s="147" t="s">
        <v>145</v>
      </c>
      <c r="E813" s="154" t="s">
        <v>1</v>
      </c>
      <c r="F813" s="155" t="s">
        <v>640</v>
      </c>
      <c r="H813" s="156">
        <v>2.9</v>
      </c>
      <c r="I813" s="157"/>
      <c r="L813" s="153"/>
      <c r="M813" s="158"/>
      <c r="T813" s="159"/>
      <c r="AT813" s="154" t="s">
        <v>145</v>
      </c>
      <c r="AU813" s="154" t="s">
        <v>83</v>
      </c>
      <c r="AV813" s="13" t="s">
        <v>83</v>
      </c>
      <c r="AW813" s="13" t="s">
        <v>30</v>
      </c>
      <c r="AX813" s="13" t="s">
        <v>73</v>
      </c>
      <c r="AY813" s="154" t="s">
        <v>136</v>
      </c>
    </row>
    <row r="814" spans="2:65" s="13" customFormat="1" ht="11.25">
      <c r="B814" s="153"/>
      <c r="D814" s="147" t="s">
        <v>145</v>
      </c>
      <c r="E814" s="154" t="s">
        <v>1</v>
      </c>
      <c r="F814" s="155" t="s">
        <v>670</v>
      </c>
      <c r="H814" s="156">
        <v>63.32</v>
      </c>
      <c r="I814" s="157"/>
      <c r="L814" s="153"/>
      <c r="M814" s="158"/>
      <c r="T814" s="159"/>
      <c r="AT814" s="154" t="s">
        <v>145</v>
      </c>
      <c r="AU814" s="154" t="s">
        <v>83</v>
      </c>
      <c r="AV814" s="13" t="s">
        <v>83</v>
      </c>
      <c r="AW814" s="13" t="s">
        <v>30</v>
      </c>
      <c r="AX814" s="13" t="s">
        <v>73</v>
      </c>
      <c r="AY814" s="154" t="s">
        <v>136</v>
      </c>
    </row>
    <row r="815" spans="2:65" s="14" customFormat="1" ht="11.25">
      <c r="B815" s="160"/>
      <c r="D815" s="147" t="s">
        <v>145</v>
      </c>
      <c r="E815" s="161" t="s">
        <v>1</v>
      </c>
      <c r="F815" s="162" t="s">
        <v>149</v>
      </c>
      <c r="H815" s="163">
        <v>151.79</v>
      </c>
      <c r="I815" s="164"/>
      <c r="L815" s="160"/>
      <c r="M815" s="165"/>
      <c r="T815" s="166"/>
      <c r="AT815" s="161" t="s">
        <v>145</v>
      </c>
      <c r="AU815" s="161" t="s">
        <v>83</v>
      </c>
      <c r="AV815" s="14" t="s">
        <v>143</v>
      </c>
      <c r="AW815" s="14" t="s">
        <v>30</v>
      </c>
      <c r="AX815" s="14" t="s">
        <v>81</v>
      </c>
      <c r="AY815" s="161" t="s">
        <v>136</v>
      </c>
    </row>
    <row r="816" spans="2:65" s="1" customFormat="1" ht="33" customHeight="1">
      <c r="B816" s="32"/>
      <c r="C816" s="174" t="s">
        <v>671</v>
      </c>
      <c r="D816" s="174" t="s">
        <v>336</v>
      </c>
      <c r="E816" s="175" t="s">
        <v>672</v>
      </c>
      <c r="F816" s="176" t="s">
        <v>673</v>
      </c>
      <c r="G816" s="177" t="s">
        <v>141</v>
      </c>
      <c r="H816" s="178">
        <v>174.559</v>
      </c>
      <c r="I816" s="179"/>
      <c r="J816" s="180">
        <f>ROUND(I816*H816,2)</f>
        <v>0</v>
      </c>
      <c r="K816" s="176" t="s">
        <v>142</v>
      </c>
      <c r="L816" s="181"/>
      <c r="M816" s="182" t="s">
        <v>1</v>
      </c>
      <c r="N816" s="183" t="s">
        <v>38</v>
      </c>
      <c r="P816" s="142">
        <f>O816*H816</f>
        <v>0</v>
      </c>
      <c r="Q816" s="142">
        <v>2.1999999999999999E-2</v>
      </c>
      <c r="R816" s="142">
        <f>Q816*H816</f>
        <v>3.8402979999999998</v>
      </c>
      <c r="S816" s="142">
        <v>0</v>
      </c>
      <c r="T816" s="143">
        <f>S816*H816</f>
        <v>0</v>
      </c>
      <c r="AR816" s="144" t="s">
        <v>349</v>
      </c>
      <c r="AT816" s="144" t="s">
        <v>336</v>
      </c>
      <c r="AU816" s="144" t="s">
        <v>83</v>
      </c>
      <c r="AY816" s="17" t="s">
        <v>136</v>
      </c>
      <c r="BE816" s="145">
        <f>IF(N816="základní",J816,0)</f>
        <v>0</v>
      </c>
      <c r="BF816" s="145">
        <f>IF(N816="snížená",J816,0)</f>
        <v>0</v>
      </c>
      <c r="BG816" s="145">
        <f>IF(N816="zákl. přenesená",J816,0)</f>
        <v>0</v>
      </c>
      <c r="BH816" s="145">
        <f>IF(N816="sníž. přenesená",J816,0)</f>
        <v>0</v>
      </c>
      <c r="BI816" s="145">
        <f>IF(N816="nulová",J816,0)</f>
        <v>0</v>
      </c>
      <c r="BJ816" s="17" t="s">
        <v>81</v>
      </c>
      <c r="BK816" s="145">
        <f>ROUND(I816*H816,2)</f>
        <v>0</v>
      </c>
      <c r="BL816" s="17" t="s">
        <v>226</v>
      </c>
      <c r="BM816" s="144" t="s">
        <v>674</v>
      </c>
    </row>
    <row r="817" spans="2:65" s="13" customFormat="1" ht="11.25">
      <c r="B817" s="153"/>
      <c r="D817" s="147" t="s">
        <v>145</v>
      </c>
      <c r="F817" s="155" t="s">
        <v>675</v>
      </c>
      <c r="H817" s="156">
        <v>174.559</v>
      </c>
      <c r="I817" s="157"/>
      <c r="L817" s="153"/>
      <c r="M817" s="158"/>
      <c r="T817" s="159"/>
      <c r="AT817" s="154" t="s">
        <v>145</v>
      </c>
      <c r="AU817" s="154" t="s">
        <v>83</v>
      </c>
      <c r="AV817" s="13" t="s">
        <v>83</v>
      </c>
      <c r="AW817" s="13" t="s">
        <v>4</v>
      </c>
      <c r="AX817" s="13" t="s">
        <v>81</v>
      </c>
      <c r="AY817" s="154" t="s">
        <v>136</v>
      </c>
    </row>
    <row r="818" spans="2:65" s="1" customFormat="1" ht="24.2" customHeight="1">
      <c r="B818" s="32"/>
      <c r="C818" s="133" t="s">
        <v>676</v>
      </c>
      <c r="D818" s="133" t="s">
        <v>138</v>
      </c>
      <c r="E818" s="134" t="s">
        <v>677</v>
      </c>
      <c r="F818" s="135" t="s">
        <v>678</v>
      </c>
      <c r="G818" s="136" t="s">
        <v>141</v>
      </c>
      <c r="H818" s="137">
        <v>19.3</v>
      </c>
      <c r="I818" s="138"/>
      <c r="J818" s="139">
        <f>ROUND(I818*H818,2)</f>
        <v>0</v>
      </c>
      <c r="K818" s="135" t="s">
        <v>142</v>
      </c>
      <c r="L818" s="32"/>
      <c r="M818" s="140" t="s">
        <v>1</v>
      </c>
      <c r="N818" s="141" t="s">
        <v>38</v>
      </c>
      <c r="P818" s="142">
        <f>O818*H818</f>
        <v>0</v>
      </c>
      <c r="Q818" s="142">
        <v>1.5E-3</v>
      </c>
      <c r="R818" s="142">
        <f>Q818*H818</f>
        <v>2.895E-2</v>
      </c>
      <c r="S818" s="142">
        <v>0</v>
      </c>
      <c r="T818" s="143">
        <f>S818*H818</f>
        <v>0</v>
      </c>
      <c r="AR818" s="144" t="s">
        <v>226</v>
      </c>
      <c r="AT818" s="144" t="s">
        <v>138</v>
      </c>
      <c r="AU818" s="144" t="s">
        <v>83</v>
      </c>
      <c r="AY818" s="17" t="s">
        <v>136</v>
      </c>
      <c r="BE818" s="145">
        <f>IF(N818="základní",J818,0)</f>
        <v>0</v>
      </c>
      <c r="BF818" s="145">
        <f>IF(N818="snížená",J818,0)</f>
        <v>0</v>
      </c>
      <c r="BG818" s="145">
        <f>IF(N818="zákl. přenesená",J818,0)</f>
        <v>0</v>
      </c>
      <c r="BH818" s="145">
        <f>IF(N818="sníž. přenesená",J818,0)</f>
        <v>0</v>
      </c>
      <c r="BI818" s="145">
        <f>IF(N818="nulová",J818,0)</f>
        <v>0</v>
      </c>
      <c r="BJ818" s="17" t="s">
        <v>81</v>
      </c>
      <c r="BK818" s="145">
        <f>ROUND(I818*H818,2)</f>
        <v>0</v>
      </c>
      <c r="BL818" s="17" t="s">
        <v>226</v>
      </c>
      <c r="BM818" s="144" t="s">
        <v>679</v>
      </c>
    </row>
    <row r="819" spans="2:65" s="12" customFormat="1" ht="11.25">
      <c r="B819" s="146"/>
      <c r="D819" s="147" t="s">
        <v>145</v>
      </c>
      <c r="E819" s="148" t="s">
        <v>1</v>
      </c>
      <c r="F819" s="149" t="s">
        <v>638</v>
      </c>
      <c r="H819" s="148" t="s">
        <v>1</v>
      </c>
      <c r="I819" s="150"/>
      <c r="L819" s="146"/>
      <c r="M819" s="151"/>
      <c r="T819" s="152"/>
      <c r="AT819" s="148" t="s">
        <v>145</v>
      </c>
      <c r="AU819" s="148" t="s">
        <v>83</v>
      </c>
      <c r="AV819" s="12" t="s">
        <v>81</v>
      </c>
      <c r="AW819" s="12" t="s">
        <v>30</v>
      </c>
      <c r="AX819" s="12" t="s">
        <v>73</v>
      </c>
      <c r="AY819" s="148" t="s">
        <v>136</v>
      </c>
    </row>
    <row r="820" spans="2:65" s="12" customFormat="1" ht="11.25">
      <c r="B820" s="146"/>
      <c r="D820" s="147" t="s">
        <v>145</v>
      </c>
      <c r="E820" s="148" t="s">
        <v>1</v>
      </c>
      <c r="F820" s="149" t="s">
        <v>680</v>
      </c>
      <c r="H820" s="148" t="s">
        <v>1</v>
      </c>
      <c r="I820" s="150"/>
      <c r="L820" s="146"/>
      <c r="M820" s="151"/>
      <c r="T820" s="152"/>
      <c r="AT820" s="148" t="s">
        <v>145</v>
      </c>
      <c r="AU820" s="148" t="s">
        <v>83</v>
      </c>
      <c r="AV820" s="12" t="s">
        <v>81</v>
      </c>
      <c r="AW820" s="12" t="s">
        <v>30</v>
      </c>
      <c r="AX820" s="12" t="s">
        <v>73</v>
      </c>
      <c r="AY820" s="148" t="s">
        <v>136</v>
      </c>
    </row>
    <row r="821" spans="2:65" s="13" customFormat="1" ht="11.25">
      <c r="B821" s="153"/>
      <c r="D821" s="147" t="s">
        <v>145</v>
      </c>
      <c r="E821" s="154" t="s">
        <v>1</v>
      </c>
      <c r="F821" s="155" t="s">
        <v>429</v>
      </c>
      <c r="H821" s="156">
        <v>4.76</v>
      </c>
      <c r="I821" s="157"/>
      <c r="L821" s="153"/>
      <c r="M821" s="158"/>
      <c r="T821" s="159"/>
      <c r="AT821" s="154" t="s">
        <v>145</v>
      </c>
      <c r="AU821" s="154" t="s">
        <v>83</v>
      </c>
      <c r="AV821" s="13" t="s">
        <v>83</v>
      </c>
      <c r="AW821" s="13" t="s">
        <v>30</v>
      </c>
      <c r="AX821" s="13" t="s">
        <v>73</v>
      </c>
      <c r="AY821" s="154" t="s">
        <v>136</v>
      </c>
    </row>
    <row r="822" spans="2:65" s="13" customFormat="1" ht="11.25">
      <c r="B822" s="153"/>
      <c r="D822" s="147" t="s">
        <v>145</v>
      </c>
      <c r="E822" s="154" t="s">
        <v>1</v>
      </c>
      <c r="F822" s="155" t="s">
        <v>431</v>
      </c>
      <c r="H822" s="156">
        <v>5.47</v>
      </c>
      <c r="I822" s="157"/>
      <c r="L822" s="153"/>
      <c r="M822" s="158"/>
      <c r="T822" s="159"/>
      <c r="AT822" s="154" t="s">
        <v>145</v>
      </c>
      <c r="AU822" s="154" t="s">
        <v>83</v>
      </c>
      <c r="AV822" s="13" t="s">
        <v>83</v>
      </c>
      <c r="AW822" s="13" t="s">
        <v>30</v>
      </c>
      <c r="AX822" s="13" t="s">
        <v>73</v>
      </c>
      <c r="AY822" s="154" t="s">
        <v>136</v>
      </c>
    </row>
    <row r="823" spans="2:65" s="13" customFormat="1" ht="11.25">
      <c r="B823" s="153"/>
      <c r="D823" s="147" t="s">
        <v>145</v>
      </c>
      <c r="E823" s="154" t="s">
        <v>1</v>
      </c>
      <c r="F823" s="155" t="s">
        <v>681</v>
      </c>
      <c r="H823" s="156">
        <v>9.07</v>
      </c>
      <c r="I823" s="157"/>
      <c r="L823" s="153"/>
      <c r="M823" s="158"/>
      <c r="T823" s="159"/>
      <c r="AT823" s="154" t="s">
        <v>145</v>
      </c>
      <c r="AU823" s="154" t="s">
        <v>83</v>
      </c>
      <c r="AV823" s="13" t="s">
        <v>83</v>
      </c>
      <c r="AW823" s="13" t="s">
        <v>30</v>
      </c>
      <c r="AX823" s="13" t="s">
        <v>73</v>
      </c>
      <c r="AY823" s="154" t="s">
        <v>136</v>
      </c>
    </row>
    <row r="824" spans="2:65" s="14" customFormat="1" ht="11.25">
      <c r="B824" s="160"/>
      <c r="D824" s="147" t="s">
        <v>145</v>
      </c>
      <c r="E824" s="161" t="s">
        <v>1</v>
      </c>
      <c r="F824" s="162" t="s">
        <v>149</v>
      </c>
      <c r="H824" s="163">
        <v>19.3</v>
      </c>
      <c r="I824" s="164"/>
      <c r="L824" s="160"/>
      <c r="M824" s="165"/>
      <c r="T824" s="166"/>
      <c r="AT824" s="161" t="s">
        <v>145</v>
      </c>
      <c r="AU824" s="161" t="s">
        <v>83</v>
      </c>
      <c r="AV824" s="14" t="s">
        <v>143</v>
      </c>
      <c r="AW824" s="14" t="s">
        <v>30</v>
      </c>
      <c r="AX824" s="14" t="s">
        <v>81</v>
      </c>
      <c r="AY824" s="161" t="s">
        <v>136</v>
      </c>
    </row>
    <row r="825" spans="2:65" s="1" customFormat="1" ht="16.5" customHeight="1">
      <c r="B825" s="32"/>
      <c r="C825" s="133" t="s">
        <v>682</v>
      </c>
      <c r="D825" s="133" t="s">
        <v>138</v>
      </c>
      <c r="E825" s="134" t="s">
        <v>683</v>
      </c>
      <c r="F825" s="135" t="s">
        <v>684</v>
      </c>
      <c r="G825" s="136" t="s">
        <v>229</v>
      </c>
      <c r="H825" s="137">
        <v>117.15</v>
      </c>
      <c r="I825" s="138"/>
      <c r="J825" s="139">
        <f>ROUND(I825*H825,2)</f>
        <v>0</v>
      </c>
      <c r="K825" s="135" t="s">
        <v>142</v>
      </c>
      <c r="L825" s="32"/>
      <c r="M825" s="140" t="s">
        <v>1</v>
      </c>
      <c r="N825" s="141" t="s">
        <v>38</v>
      </c>
      <c r="P825" s="142">
        <f>O825*H825</f>
        <v>0</v>
      </c>
      <c r="Q825" s="142">
        <v>9.0000000000000006E-5</v>
      </c>
      <c r="R825" s="142">
        <f>Q825*H825</f>
        <v>1.0543500000000001E-2</v>
      </c>
      <c r="S825" s="142">
        <v>0</v>
      </c>
      <c r="T825" s="143">
        <f>S825*H825</f>
        <v>0</v>
      </c>
      <c r="AR825" s="144" t="s">
        <v>226</v>
      </c>
      <c r="AT825" s="144" t="s">
        <v>138</v>
      </c>
      <c r="AU825" s="144" t="s">
        <v>83</v>
      </c>
      <c r="AY825" s="17" t="s">
        <v>136</v>
      </c>
      <c r="BE825" s="145">
        <f>IF(N825="základní",J825,0)</f>
        <v>0</v>
      </c>
      <c r="BF825" s="145">
        <f>IF(N825="snížená",J825,0)</f>
        <v>0</v>
      </c>
      <c r="BG825" s="145">
        <f>IF(N825="zákl. přenesená",J825,0)</f>
        <v>0</v>
      </c>
      <c r="BH825" s="145">
        <f>IF(N825="sníž. přenesená",J825,0)</f>
        <v>0</v>
      </c>
      <c r="BI825" s="145">
        <f>IF(N825="nulová",J825,0)</f>
        <v>0</v>
      </c>
      <c r="BJ825" s="17" t="s">
        <v>81</v>
      </c>
      <c r="BK825" s="145">
        <f>ROUND(I825*H825,2)</f>
        <v>0</v>
      </c>
      <c r="BL825" s="17" t="s">
        <v>226</v>
      </c>
      <c r="BM825" s="144" t="s">
        <v>685</v>
      </c>
    </row>
    <row r="826" spans="2:65" s="12" customFormat="1" ht="11.25">
      <c r="B826" s="146"/>
      <c r="D826" s="147" t="s">
        <v>145</v>
      </c>
      <c r="E826" s="148" t="s">
        <v>1</v>
      </c>
      <c r="F826" s="149" t="s">
        <v>638</v>
      </c>
      <c r="H826" s="148" t="s">
        <v>1</v>
      </c>
      <c r="I826" s="150"/>
      <c r="L826" s="146"/>
      <c r="M826" s="151"/>
      <c r="T826" s="152"/>
      <c r="AT826" s="148" t="s">
        <v>145</v>
      </c>
      <c r="AU826" s="148" t="s">
        <v>83</v>
      </c>
      <c r="AV826" s="12" t="s">
        <v>81</v>
      </c>
      <c r="AW826" s="12" t="s">
        <v>30</v>
      </c>
      <c r="AX826" s="12" t="s">
        <v>73</v>
      </c>
      <c r="AY826" s="148" t="s">
        <v>136</v>
      </c>
    </row>
    <row r="827" spans="2:65" s="13" customFormat="1" ht="11.25">
      <c r="B827" s="153"/>
      <c r="D827" s="147" t="s">
        <v>145</v>
      </c>
      <c r="E827" s="154" t="s">
        <v>1</v>
      </c>
      <c r="F827" s="155" t="s">
        <v>308</v>
      </c>
      <c r="H827" s="156">
        <v>17.8</v>
      </c>
      <c r="I827" s="157"/>
      <c r="L827" s="153"/>
      <c r="M827" s="158"/>
      <c r="T827" s="159"/>
      <c r="AT827" s="154" t="s">
        <v>145</v>
      </c>
      <c r="AU827" s="154" t="s">
        <v>83</v>
      </c>
      <c r="AV827" s="13" t="s">
        <v>83</v>
      </c>
      <c r="AW827" s="13" t="s">
        <v>30</v>
      </c>
      <c r="AX827" s="13" t="s">
        <v>73</v>
      </c>
      <c r="AY827" s="154" t="s">
        <v>136</v>
      </c>
    </row>
    <row r="828" spans="2:65" s="13" customFormat="1" ht="11.25">
      <c r="B828" s="153"/>
      <c r="D828" s="147" t="s">
        <v>145</v>
      </c>
      <c r="E828" s="154" t="s">
        <v>1</v>
      </c>
      <c r="F828" s="155" t="s">
        <v>310</v>
      </c>
      <c r="H828" s="156">
        <v>14</v>
      </c>
      <c r="I828" s="157"/>
      <c r="L828" s="153"/>
      <c r="M828" s="158"/>
      <c r="T828" s="159"/>
      <c r="AT828" s="154" t="s">
        <v>145</v>
      </c>
      <c r="AU828" s="154" t="s">
        <v>83</v>
      </c>
      <c r="AV828" s="13" t="s">
        <v>83</v>
      </c>
      <c r="AW828" s="13" t="s">
        <v>30</v>
      </c>
      <c r="AX828" s="13" t="s">
        <v>73</v>
      </c>
      <c r="AY828" s="154" t="s">
        <v>136</v>
      </c>
    </row>
    <row r="829" spans="2:65" s="13" customFormat="1" ht="11.25">
      <c r="B829" s="153"/>
      <c r="D829" s="147" t="s">
        <v>145</v>
      </c>
      <c r="E829" s="154" t="s">
        <v>1</v>
      </c>
      <c r="F829" s="155" t="s">
        <v>312</v>
      </c>
      <c r="H829" s="156">
        <v>17.7</v>
      </c>
      <c r="I829" s="157"/>
      <c r="L829" s="153"/>
      <c r="M829" s="158"/>
      <c r="T829" s="159"/>
      <c r="AT829" s="154" t="s">
        <v>145</v>
      </c>
      <c r="AU829" s="154" t="s">
        <v>83</v>
      </c>
      <c r="AV829" s="13" t="s">
        <v>83</v>
      </c>
      <c r="AW829" s="13" t="s">
        <v>30</v>
      </c>
      <c r="AX829" s="13" t="s">
        <v>73</v>
      </c>
      <c r="AY829" s="154" t="s">
        <v>136</v>
      </c>
    </row>
    <row r="830" spans="2:65" s="13" customFormat="1" ht="11.25">
      <c r="B830" s="153"/>
      <c r="D830" s="147" t="s">
        <v>145</v>
      </c>
      <c r="E830" s="154" t="s">
        <v>1</v>
      </c>
      <c r="F830" s="155" t="s">
        <v>658</v>
      </c>
      <c r="H830" s="156">
        <v>8.1999999999999993</v>
      </c>
      <c r="I830" s="157"/>
      <c r="L830" s="153"/>
      <c r="M830" s="158"/>
      <c r="T830" s="159"/>
      <c r="AT830" s="154" t="s">
        <v>145</v>
      </c>
      <c r="AU830" s="154" t="s">
        <v>83</v>
      </c>
      <c r="AV830" s="13" t="s">
        <v>83</v>
      </c>
      <c r="AW830" s="13" t="s">
        <v>30</v>
      </c>
      <c r="AX830" s="13" t="s">
        <v>73</v>
      </c>
      <c r="AY830" s="154" t="s">
        <v>136</v>
      </c>
    </row>
    <row r="831" spans="2:65" s="13" customFormat="1" ht="11.25">
      <c r="B831" s="153"/>
      <c r="D831" s="147" t="s">
        <v>145</v>
      </c>
      <c r="E831" s="154" t="s">
        <v>1</v>
      </c>
      <c r="F831" s="155" t="s">
        <v>659</v>
      </c>
      <c r="H831" s="156">
        <v>8.15</v>
      </c>
      <c r="I831" s="157"/>
      <c r="L831" s="153"/>
      <c r="M831" s="158"/>
      <c r="T831" s="159"/>
      <c r="AT831" s="154" t="s">
        <v>145</v>
      </c>
      <c r="AU831" s="154" t="s">
        <v>83</v>
      </c>
      <c r="AV831" s="13" t="s">
        <v>83</v>
      </c>
      <c r="AW831" s="13" t="s">
        <v>30</v>
      </c>
      <c r="AX831" s="13" t="s">
        <v>73</v>
      </c>
      <c r="AY831" s="154" t="s">
        <v>136</v>
      </c>
    </row>
    <row r="832" spans="2:65" s="13" customFormat="1" ht="11.25">
      <c r="B832" s="153"/>
      <c r="D832" s="147" t="s">
        <v>145</v>
      </c>
      <c r="E832" s="154" t="s">
        <v>1</v>
      </c>
      <c r="F832" s="155" t="s">
        <v>660</v>
      </c>
      <c r="H832" s="156">
        <v>12.3</v>
      </c>
      <c r="I832" s="157"/>
      <c r="L832" s="153"/>
      <c r="M832" s="158"/>
      <c r="T832" s="159"/>
      <c r="AT832" s="154" t="s">
        <v>145</v>
      </c>
      <c r="AU832" s="154" t="s">
        <v>83</v>
      </c>
      <c r="AV832" s="13" t="s">
        <v>83</v>
      </c>
      <c r="AW832" s="13" t="s">
        <v>30</v>
      </c>
      <c r="AX832" s="13" t="s">
        <v>73</v>
      </c>
      <c r="AY832" s="154" t="s">
        <v>136</v>
      </c>
    </row>
    <row r="833" spans="2:65" s="13" customFormat="1" ht="11.25">
      <c r="B833" s="153"/>
      <c r="D833" s="147" t="s">
        <v>145</v>
      </c>
      <c r="E833" s="154" t="s">
        <v>1</v>
      </c>
      <c r="F833" s="155" t="s">
        <v>319</v>
      </c>
      <c r="H833" s="156">
        <v>7</v>
      </c>
      <c r="I833" s="157"/>
      <c r="L833" s="153"/>
      <c r="M833" s="158"/>
      <c r="T833" s="159"/>
      <c r="AT833" s="154" t="s">
        <v>145</v>
      </c>
      <c r="AU833" s="154" t="s">
        <v>83</v>
      </c>
      <c r="AV833" s="13" t="s">
        <v>83</v>
      </c>
      <c r="AW833" s="13" t="s">
        <v>30</v>
      </c>
      <c r="AX833" s="13" t="s">
        <v>73</v>
      </c>
      <c r="AY833" s="154" t="s">
        <v>136</v>
      </c>
    </row>
    <row r="834" spans="2:65" s="13" customFormat="1" ht="11.25">
      <c r="B834" s="153"/>
      <c r="D834" s="147" t="s">
        <v>145</v>
      </c>
      <c r="E834" s="154" t="s">
        <v>1</v>
      </c>
      <c r="F834" s="155" t="s">
        <v>321</v>
      </c>
      <c r="H834" s="156">
        <v>32</v>
      </c>
      <c r="I834" s="157"/>
      <c r="L834" s="153"/>
      <c r="M834" s="158"/>
      <c r="T834" s="159"/>
      <c r="AT834" s="154" t="s">
        <v>145</v>
      </c>
      <c r="AU834" s="154" t="s">
        <v>83</v>
      </c>
      <c r="AV834" s="13" t="s">
        <v>83</v>
      </c>
      <c r="AW834" s="13" t="s">
        <v>30</v>
      </c>
      <c r="AX834" s="13" t="s">
        <v>73</v>
      </c>
      <c r="AY834" s="154" t="s">
        <v>136</v>
      </c>
    </row>
    <row r="835" spans="2:65" s="14" customFormat="1" ht="11.25">
      <c r="B835" s="160"/>
      <c r="D835" s="147" t="s">
        <v>145</v>
      </c>
      <c r="E835" s="161" t="s">
        <v>1</v>
      </c>
      <c r="F835" s="162" t="s">
        <v>149</v>
      </c>
      <c r="H835" s="163">
        <v>117.15</v>
      </c>
      <c r="I835" s="164"/>
      <c r="L835" s="160"/>
      <c r="M835" s="165"/>
      <c r="T835" s="166"/>
      <c r="AT835" s="161" t="s">
        <v>145</v>
      </c>
      <c r="AU835" s="161" t="s">
        <v>83</v>
      </c>
      <c r="AV835" s="14" t="s">
        <v>143</v>
      </c>
      <c r="AW835" s="14" t="s">
        <v>30</v>
      </c>
      <c r="AX835" s="14" t="s">
        <v>81</v>
      </c>
      <c r="AY835" s="161" t="s">
        <v>136</v>
      </c>
    </row>
    <row r="836" spans="2:65" s="1" customFormat="1" ht="16.5" customHeight="1">
      <c r="B836" s="32"/>
      <c r="C836" s="133" t="s">
        <v>686</v>
      </c>
      <c r="D836" s="133" t="s">
        <v>138</v>
      </c>
      <c r="E836" s="134" t="s">
        <v>687</v>
      </c>
      <c r="F836" s="135" t="s">
        <v>688</v>
      </c>
      <c r="G836" s="136" t="s">
        <v>457</v>
      </c>
      <c r="H836" s="137">
        <v>29</v>
      </c>
      <c r="I836" s="138"/>
      <c r="J836" s="139">
        <f>ROUND(I836*H836,2)</f>
        <v>0</v>
      </c>
      <c r="K836" s="135" t="s">
        <v>142</v>
      </c>
      <c r="L836" s="32"/>
      <c r="M836" s="140" t="s">
        <v>1</v>
      </c>
      <c r="N836" s="141" t="s">
        <v>38</v>
      </c>
      <c r="P836" s="142">
        <f>O836*H836</f>
        <v>0</v>
      </c>
      <c r="Q836" s="142">
        <v>2.1000000000000001E-4</v>
      </c>
      <c r="R836" s="142">
        <f>Q836*H836</f>
        <v>6.0899999999999999E-3</v>
      </c>
      <c r="S836" s="142">
        <v>0</v>
      </c>
      <c r="T836" s="143">
        <f>S836*H836</f>
        <v>0</v>
      </c>
      <c r="AR836" s="144" t="s">
        <v>226</v>
      </c>
      <c r="AT836" s="144" t="s">
        <v>138</v>
      </c>
      <c r="AU836" s="144" t="s">
        <v>83</v>
      </c>
      <c r="AY836" s="17" t="s">
        <v>136</v>
      </c>
      <c r="BE836" s="145">
        <f>IF(N836="základní",J836,0)</f>
        <v>0</v>
      </c>
      <c r="BF836" s="145">
        <f>IF(N836="snížená",J836,0)</f>
        <v>0</v>
      </c>
      <c r="BG836" s="145">
        <f>IF(N836="zákl. přenesená",J836,0)</f>
        <v>0</v>
      </c>
      <c r="BH836" s="145">
        <f>IF(N836="sníž. přenesená",J836,0)</f>
        <v>0</v>
      </c>
      <c r="BI836" s="145">
        <f>IF(N836="nulová",J836,0)</f>
        <v>0</v>
      </c>
      <c r="BJ836" s="17" t="s">
        <v>81</v>
      </c>
      <c r="BK836" s="145">
        <f>ROUND(I836*H836,2)</f>
        <v>0</v>
      </c>
      <c r="BL836" s="17" t="s">
        <v>226</v>
      </c>
      <c r="BM836" s="144" t="s">
        <v>689</v>
      </c>
    </row>
    <row r="837" spans="2:65" s="12" customFormat="1" ht="11.25">
      <c r="B837" s="146"/>
      <c r="D837" s="147" t="s">
        <v>145</v>
      </c>
      <c r="E837" s="148" t="s">
        <v>1</v>
      </c>
      <c r="F837" s="149" t="s">
        <v>168</v>
      </c>
      <c r="H837" s="148" t="s">
        <v>1</v>
      </c>
      <c r="I837" s="150"/>
      <c r="L837" s="146"/>
      <c r="M837" s="151"/>
      <c r="T837" s="152"/>
      <c r="AT837" s="148" t="s">
        <v>145</v>
      </c>
      <c r="AU837" s="148" t="s">
        <v>83</v>
      </c>
      <c r="AV837" s="12" t="s">
        <v>81</v>
      </c>
      <c r="AW837" s="12" t="s">
        <v>30</v>
      </c>
      <c r="AX837" s="12" t="s">
        <v>73</v>
      </c>
      <c r="AY837" s="148" t="s">
        <v>136</v>
      </c>
    </row>
    <row r="838" spans="2:65" s="13" customFormat="1" ht="11.25">
      <c r="B838" s="153"/>
      <c r="D838" s="147" t="s">
        <v>145</v>
      </c>
      <c r="E838" s="154" t="s">
        <v>1</v>
      </c>
      <c r="F838" s="155" t="s">
        <v>690</v>
      </c>
      <c r="H838" s="156">
        <v>4</v>
      </c>
      <c r="I838" s="157"/>
      <c r="L838" s="153"/>
      <c r="M838" s="158"/>
      <c r="T838" s="159"/>
      <c r="AT838" s="154" t="s">
        <v>145</v>
      </c>
      <c r="AU838" s="154" t="s">
        <v>83</v>
      </c>
      <c r="AV838" s="13" t="s">
        <v>83</v>
      </c>
      <c r="AW838" s="13" t="s">
        <v>30</v>
      </c>
      <c r="AX838" s="13" t="s">
        <v>73</v>
      </c>
      <c r="AY838" s="154" t="s">
        <v>136</v>
      </c>
    </row>
    <row r="839" spans="2:65" s="13" customFormat="1" ht="11.25">
      <c r="B839" s="153"/>
      <c r="D839" s="147" t="s">
        <v>145</v>
      </c>
      <c r="E839" s="154" t="s">
        <v>1</v>
      </c>
      <c r="F839" s="155" t="s">
        <v>499</v>
      </c>
      <c r="H839" s="156">
        <v>1</v>
      </c>
      <c r="I839" s="157"/>
      <c r="L839" s="153"/>
      <c r="M839" s="158"/>
      <c r="T839" s="159"/>
      <c r="AT839" s="154" t="s">
        <v>145</v>
      </c>
      <c r="AU839" s="154" t="s">
        <v>83</v>
      </c>
      <c r="AV839" s="13" t="s">
        <v>83</v>
      </c>
      <c r="AW839" s="13" t="s">
        <v>30</v>
      </c>
      <c r="AX839" s="13" t="s">
        <v>73</v>
      </c>
      <c r="AY839" s="154" t="s">
        <v>136</v>
      </c>
    </row>
    <row r="840" spans="2:65" s="13" customFormat="1" ht="11.25">
      <c r="B840" s="153"/>
      <c r="D840" s="147" t="s">
        <v>145</v>
      </c>
      <c r="E840" s="154" t="s">
        <v>1</v>
      </c>
      <c r="F840" s="155" t="s">
        <v>691</v>
      </c>
      <c r="H840" s="156">
        <v>5</v>
      </c>
      <c r="I840" s="157"/>
      <c r="L840" s="153"/>
      <c r="M840" s="158"/>
      <c r="T840" s="159"/>
      <c r="AT840" s="154" t="s">
        <v>145</v>
      </c>
      <c r="AU840" s="154" t="s">
        <v>83</v>
      </c>
      <c r="AV840" s="13" t="s">
        <v>83</v>
      </c>
      <c r="AW840" s="13" t="s">
        <v>30</v>
      </c>
      <c r="AX840" s="13" t="s">
        <v>73</v>
      </c>
      <c r="AY840" s="154" t="s">
        <v>136</v>
      </c>
    </row>
    <row r="841" spans="2:65" s="13" customFormat="1" ht="11.25">
      <c r="B841" s="153"/>
      <c r="D841" s="147" t="s">
        <v>145</v>
      </c>
      <c r="E841" s="154" t="s">
        <v>1</v>
      </c>
      <c r="F841" s="155" t="s">
        <v>692</v>
      </c>
      <c r="H841" s="156">
        <v>6</v>
      </c>
      <c r="I841" s="157"/>
      <c r="L841" s="153"/>
      <c r="M841" s="158"/>
      <c r="T841" s="159"/>
      <c r="AT841" s="154" t="s">
        <v>145</v>
      </c>
      <c r="AU841" s="154" t="s">
        <v>83</v>
      </c>
      <c r="AV841" s="13" t="s">
        <v>83</v>
      </c>
      <c r="AW841" s="13" t="s">
        <v>30</v>
      </c>
      <c r="AX841" s="13" t="s">
        <v>73</v>
      </c>
      <c r="AY841" s="154" t="s">
        <v>136</v>
      </c>
    </row>
    <row r="842" spans="2:65" s="13" customFormat="1" ht="11.25">
      <c r="B842" s="153"/>
      <c r="D842" s="147" t="s">
        <v>145</v>
      </c>
      <c r="E842" s="154" t="s">
        <v>1</v>
      </c>
      <c r="F842" s="155" t="s">
        <v>693</v>
      </c>
      <c r="H842" s="156">
        <v>4</v>
      </c>
      <c r="I842" s="157"/>
      <c r="L842" s="153"/>
      <c r="M842" s="158"/>
      <c r="T842" s="159"/>
      <c r="AT842" s="154" t="s">
        <v>145</v>
      </c>
      <c r="AU842" s="154" t="s">
        <v>83</v>
      </c>
      <c r="AV842" s="13" t="s">
        <v>83</v>
      </c>
      <c r="AW842" s="13" t="s">
        <v>30</v>
      </c>
      <c r="AX842" s="13" t="s">
        <v>73</v>
      </c>
      <c r="AY842" s="154" t="s">
        <v>136</v>
      </c>
    </row>
    <row r="843" spans="2:65" s="13" customFormat="1" ht="11.25">
      <c r="B843" s="153"/>
      <c r="D843" s="147" t="s">
        <v>145</v>
      </c>
      <c r="E843" s="154" t="s">
        <v>1</v>
      </c>
      <c r="F843" s="155" t="s">
        <v>694</v>
      </c>
      <c r="H843" s="156">
        <v>1</v>
      </c>
      <c r="I843" s="157"/>
      <c r="L843" s="153"/>
      <c r="M843" s="158"/>
      <c r="T843" s="159"/>
      <c r="AT843" s="154" t="s">
        <v>145</v>
      </c>
      <c r="AU843" s="154" t="s">
        <v>83</v>
      </c>
      <c r="AV843" s="13" t="s">
        <v>83</v>
      </c>
      <c r="AW843" s="13" t="s">
        <v>30</v>
      </c>
      <c r="AX843" s="13" t="s">
        <v>73</v>
      </c>
      <c r="AY843" s="154" t="s">
        <v>136</v>
      </c>
    </row>
    <row r="844" spans="2:65" s="13" customFormat="1" ht="11.25">
      <c r="B844" s="153"/>
      <c r="D844" s="147" t="s">
        <v>145</v>
      </c>
      <c r="E844" s="154" t="s">
        <v>1</v>
      </c>
      <c r="F844" s="155" t="s">
        <v>695</v>
      </c>
      <c r="H844" s="156">
        <v>4</v>
      </c>
      <c r="I844" s="157"/>
      <c r="L844" s="153"/>
      <c r="M844" s="158"/>
      <c r="T844" s="159"/>
      <c r="AT844" s="154" t="s">
        <v>145</v>
      </c>
      <c r="AU844" s="154" t="s">
        <v>83</v>
      </c>
      <c r="AV844" s="13" t="s">
        <v>83</v>
      </c>
      <c r="AW844" s="13" t="s">
        <v>30</v>
      </c>
      <c r="AX844" s="13" t="s">
        <v>73</v>
      </c>
      <c r="AY844" s="154" t="s">
        <v>136</v>
      </c>
    </row>
    <row r="845" spans="2:65" s="13" customFormat="1" ht="11.25">
      <c r="B845" s="153"/>
      <c r="D845" s="147" t="s">
        <v>145</v>
      </c>
      <c r="E845" s="154" t="s">
        <v>1</v>
      </c>
      <c r="F845" s="155" t="s">
        <v>696</v>
      </c>
      <c r="H845" s="156">
        <v>4</v>
      </c>
      <c r="I845" s="157"/>
      <c r="L845" s="153"/>
      <c r="M845" s="158"/>
      <c r="T845" s="159"/>
      <c r="AT845" s="154" t="s">
        <v>145</v>
      </c>
      <c r="AU845" s="154" t="s">
        <v>83</v>
      </c>
      <c r="AV845" s="13" t="s">
        <v>83</v>
      </c>
      <c r="AW845" s="13" t="s">
        <v>30</v>
      </c>
      <c r="AX845" s="13" t="s">
        <v>73</v>
      </c>
      <c r="AY845" s="154" t="s">
        <v>136</v>
      </c>
    </row>
    <row r="846" spans="2:65" s="14" customFormat="1" ht="11.25">
      <c r="B846" s="160"/>
      <c r="D846" s="147" t="s">
        <v>145</v>
      </c>
      <c r="E846" s="161" t="s">
        <v>1</v>
      </c>
      <c r="F846" s="162" t="s">
        <v>149</v>
      </c>
      <c r="H846" s="163">
        <v>29</v>
      </c>
      <c r="I846" s="164"/>
      <c r="L846" s="160"/>
      <c r="M846" s="165"/>
      <c r="T846" s="166"/>
      <c r="AT846" s="161" t="s">
        <v>145</v>
      </c>
      <c r="AU846" s="161" t="s">
        <v>83</v>
      </c>
      <c r="AV846" s="14" t="s">
        <v>143</v>
      </c>
      <c r="AW846" s="14" t="s">
        <v>30</v>
      </c>
      <c r="AX846" s="14" t="s">
        <v>81</v>
      </c>
      <c r="AY846" s="161" t="s">
        <v>136</v>
      </c>
    </row>
    <row r="847" spans="2:65" s="1" customFormat="1" ht="16.5" customHeight="1">
      <c r="B847" s="32"/>
      <c r="C847" s="133" t="s">
        <v>697</v>
      </c>
      <c r="D847" s="133" t="s">
        <v>138</v>
      </c>
      <c r="E847" s="134" t="s">
        <v>698</v>
      </c>
      <c r="F847" s="135" t="s">
        <v>699</v>
      </c>
      <c r="G847" s="136" t="s">
        <v>457</v>
      </c>
      <c r="H847" s="137">
        <v>2</v>
      </c>
      <c r="I847" s="138"/>
      <c r="J847" s="139">
        <f>ROUND(I847*H847,2)</f>
        <v>0</v>
      </c>
      <c r="K847" s="135" t="s">
        <v>142</v>
      </c>
      <c r="L847" s="32"/>
      <c r="M847" s="140" t="s">
        <v>1</v>
      </c>
      <c r="N847" s="141" t="s">
        <v>38</v>
      </c>
      <c r="P847" s="142">
        <f>O847*H847</f>
        <v>0</v>
      </c>
      <c r="Q847" s="142">
        <v>2.0000000000000001E-4</v>
      </c>
      <c r="R847" s="142">
        <f>Q847*H847</f>
        <v>4.0000000000000002E-4</v>
      </c>
      <c r="S847" s="142">
        <v>0</v>
      </c>
      <c r="T847" s="143">
        <f>S847*H847</f>
        <v>0</v>
      </c>
      <c r="AR847" s="144" t="s">
        <v>226</v>
      </c>
      <c r="AT847" s="144" t="s">
        <v>138</v>
      </c>
      <c r="AU847" s="144" t="s">
        <v>83</v>
      </c>
      <c r="AY847" s="17" t="s">
        <v>136</v>
      </c>
      <c r="BE847" s="145">
        <f>IF(N847="základní",J847,0)</f>
        <v>0</v>
      </c>
      <c r="BF847" s="145">
        <f>IF(N847="snížená",J847,0)</f>
        <v>0</v>
      </c>
      <c r="BG847" s="145">
        <f>IF(N847="zákl. přenesená",J847,0)</f>
        <v>0</v>
      </c>
      <c r="BH847" s="145">
        <f>IF(N847="sníž. přenesená",J847,0)</f>
        <v>0</v>
      </c>
      <c r="BI847" s="145">
        <f>IF(N847="nulová",J847,0)</f>
        <v>0</v>
      </c>
      <c r="BJ847" s="17" t="s">
        <v>81</v>
      </c>
      <c r="BK847" s="145">
        <f>ROUND(I847*H847,2)</f>
        <v>0</v>
      </c>
      <c r="BL847" s="17" t="s">
        <v>226</v>
      </c>
      <c r="BM847" s="144" t="s">
        <v>700</v>
      </c>
    </row>
    <row r="848" spans="2:65" s="12" customFormat="1" ht="11.25">
      <c r="B848" s="146"/>
      <c r="D848" s="147" t="s">
        <v>145</v>
      </c>
      <c r="E848" s="148" t="s">
        <v>1</v>
      </c>
      <c r="F848" s="149" t="s">
        <v>168</v>
      </c>
      <c r="H848" s="148" t="s">
        <v>1</v>
      </c>
      <c r="I848" s="150"/>
      <c r="L848" s="146"/>
      <c r="M848" s="151"/>
      <c r="T848" s="152"/>
      <c r="AT848" s="148" t="s">
        <v>145</v>
      </c>
      <c r="AU848" s="148" t="s">
        <v>83</v>
      </c>
      <c r="AV848" s="12" t="s">
        <v>81</v>
      </c>
      <c r="AW848" s="12" t="s">
        <v>30</v>
      </c>
      <c r="AX848" s="12" t="s">
        <v>73</v>
      </c>
      <c r="AY848" s="148" t="s">
        <v>136</v>
      </c>
    </row>
    <row r="849" spans="2:65" s="13" customFormat="1" ht="11.25">
      <c r="B849" s="153"/>
      <c r="D849" s="147" t="s">
        <v>145</v>
      </c>
      <c r="E849" s="154" t="s">
        <v>1</v>
      </c>
      <c r="F849" s="155" t="s">
        <v>701</v>
      </c>
      <c r="H849" s="156">
        <v>2</v>
      </c>
      <c r="I849" s="157"/>
      <c r="L849" s="153"/>
      <c r="M849" s="158"/>
      <c r="T849" s="159"/>
      <c r="AT849" s="154" t="s">
        <v>145</v>
      </c>
      <c r="AU849" s="154" t="s">
        <v>83</v>
      </c>
      <c r="AV849" s="13" t="s">
        <v>83</v>
      </c>
      <c r="AW849" s="13" t="s">
        <v>30</v>
      </c>
      <c r="AX849" s="13" t="s">
        <v>73</v>
      </c>
      <c r="AY849" s="154" t="s">
        <v>136</v>
      </c>
    </row>
    <row r="850" spans="2:65" s="14" customFormat="1" ht="11.25">
      <c r="B850" s="160"/>
      <c r="D850" s="147" t="s">
        <v>145</v>
      </c>
      <c r="E850" s="161" t="s">
        <v>1</v>
      </c>
      <c r="F850" s="162" t="s">
        <v>149</v>
      </c>
      <c r="H850" s="163">
        <v>2</v>
      </c>
      <c r="I850" s="164"/>
      <c r="L850" s="160"/>
      <c r="M850" s="165"/>
      <c r="T850" s="166"/>
      <c r="AT850" s="161" t="s">
        <v>145</v>
      </c>
      <c r="AU850" s="161" t="s">
        <v>83</v>
      </c>
      <c r="AV850" s="14" t="s">
        <v>143</v>
      </c>
      <c r="AW850" s="14" t="s">
        <v>30</v>
      </c>
      <c r="AX850" s="14" t="s">
        <v>81</v>
      </c>
      <c r="AY850" s="161" t="s">
        <v>136</v>
      </c>
    </row>
    <row r="851" spans="2:65" s="1" customFormat="1" ht="16.5" customHeight="1">
      <c r="B851" s="32"/>
      <c r="C851" s="133" t="s">
        <v>702</v>
      </c>
      <c r="D851" s="133" t="s">
        <v>138</v>
      </c>
      <c r="E851" s="134" t="s">
        <v>703</v>
      </c>
      <c r="F851" s="135" t="s">
        <v>704</v>
      </c>
      <c r="G851" s="136" t="s">
        <v>229</v>
      </c>
      <c r="H851" s="137">
        <v>50.65</v>
      </c>
      <c r="I851" s="138"/>
      <c r="J851" s="139">
        <f>ROUND(I851*H851,2)</f>
        <v>0</v>
      </c>
      <c r="K851" s="135" t="s">
        <v>142</v>
      </c>
      <c r="L851" s="32"/>
      <c r="M851" s="140" t="s">
        <v>1</v>
      </c>
      <c r="N851" s="141" t="s">
        <v>38</v>
      </c>
      <c r="P851" s="142">
        <f>O851*H851</f>
        <v>0</v>
      </c>
      <c r="Q851" s="142">
        <v>1.4245E-3</v>
      </c>
      <c r="R851" s="142">
        <f>Q851*H851</f>
        <v>7.2150924999999991E-2</v>
      </c>
      <c r="S851" s="142">
        <v>0</v>
      </c>
      <c r="T851" s="143">
        <f>S851*H851</f>
        <v>0</v>
      </c>
      <c r="AR851" s="144" t="s">
        <v>226</v>
      </c>
      <c r="AT851" s="144" t="s">
        <v>138</v>
      </c>
      <c r="AU851" s="144" t="s">
        <v>83</v>
      </c>
      <c r="AY851" s="17" t="s">
        <v>136</v>
      </c>
      <c r="BE851" s="145">
        <f>IF(N851="základní",J851,0)</f>
        <v>0</v>
      </c>
      <c r="BF851" s="145">
        <f>IF(N851="snížená",J851,0)</f>
        <v>0</v>
      </c>
      <c r="BG851" s="145">
        <f>IF(N851="zákl. přenesená",J851,0)</f>
        <v>0</v>
      </c>
      <c r="BH851" s="145">
        <f>IF(N851="sníž. přenesená",J851,0)</f>
        <v>0</v>
      </c>
      <c r="BI851" s="145">
        <f>IF(N851="nulová",J851,0)</f>
        <v>0</v>
      </c>
      <c r="BJ851" s="17" t="s">
        <v>81</v>
      </c>
      <c r="BK851" s="145">
        <f>ROUND(I851*H851,2)</f>
        <v>0</v>
      </c>
      <c r="BL851" s="17" t="s">
        <v>226</v>
      </c>
      <c r="BM851" s="144" t="s">
        <v>705</v>
      </c>
    </row>
    <row r="852" spans="2:65" s="12" customFormat="1" ht="11.25">
      <c r="B852" s="146"/>
      <c r="D852" s="147" t="s">
        <v>145</v>
      </c>
      <c r="E852" s="148" t="s">
        <v>1</v>
      </c>
      <c r="F852" s="149" t="s">
        <v>168</v>
      </c>
      <c r="H852" s="148" t="s">
        <v>1</v>
      </c>
      <c r="I852" s="150"/>
      <c r="L852" s="146"/>
      <c r="M852" s="151"/>
      <c r="T852" s="152"/>
      <c r="AT852" s="148" t="s">
        <v>145</v>
      </c>
      <c r="AU852" s="148" t="s">
        <v>83</v>
      </c>
      <c r="AV852" s="12" t="s">
        <v>81</v>
      </c>
      <c r="AW852" s="12" t="s">
        <v>30</v>
      </c>
      <c r="AX852" s="12" t="s">
        <v>73</v>
      </c>
      <c r="AY852" s="148" t="s">
        <v>136</v>
      </c>
    </row>
    <row r="853" spans="2:65" s="13" customFormat="1" ht="11.25">
      <c r="B853" s="153"/>
      <c r="D853" s="147" t="s">
        <v>145</v>
      </c>
      <c r="E853" s="154" t="s">
        <v>1</v>
      </c>
      <c r="F853" s="155" t="s">
        <v>309</v>
      </c>
      <c r="H853" s="156">
        <v>9.6</v>
      </c>
      <c r="I853" s="157"/>
      <c r="L853" s="153"/>
      <c r="M853" s="158"/>
      <c r="T853" s="159"/>
      <c r="AT853" s="154" t="s">
        <v>145</v>
      </c>
      <c r="AU853" s="154" t="s">
        <v>83</v>
      </c>
      <c r="AV853" s="13" t="s">
        <v>83</v>
      </c>
      <c r="AW853" s="13" t="s">
        <v>30</v>
      </c>
      <c r="AX853" s="13" t="s">
        <v>73</v>
      </c>
      <c r="AY853" s="154" t="s">
        <v>136</v>
      </c>
    </row>
    <row r="854" spans="2:65" s="13" customFormat="1" ht="11.25">
      <c r="B854" s="153"/>
      <c r="D854" s="147" t="s">
        <v>145</v>
      </c>
      <c r="E854" s="154" t="s">
        <v>1</v>
      </c>
      <c r="F854" s="155" t="s">
        <v>706</v>
      </c>
      <c r="H854" s="156">
        <v>1.4</v>
      </c>
      <c r="I854" s="157"/>
      <c r="L854" s="153"/>
      <c r="M854" s="158"/>
      <c r="T854" s="159"/>
      <c r="AT854" s="154" t="s">
        <v>145</v>
      </c>
      <c r="AU854" s="154" t="s">
        <v>83</v>
      </c>
      <c r="AV854" s="13" t="s">
        <v>83</v>
      </c>
      <c r="AW854" s="13" t="s">
        <v>30</v>
      </c>
      <c r="AX854" s="13" t="s">
        <v>73</v>
      </c>
      <c r="AY854" s="154" t="s">
        <v>136</v>
      </c>
    </row>
    <row r="855" spans="2:65" s="13" customFormat="1" ht="11.25">
      <c r="B855" s="153"/>
      <c r="D855" s="147" t="s">
        <v>145</v>
      </c>
      <c r="E855" s="154" t="s">
        <v>1</v>
      </c>
      <c r="F855" s="155" t="s">
        <v>311</v>
      </c>
      <c r="H855" s="156">
        <v>9.6999999999999993</v>
      </c>
      <c r="I855" s="157"/>
      <c r="L855" s="153"/>
      <c r="M855" s="158"/>
      <c r="T855" s="159"/>
      <c r="AT855" s="154" t="s">
        <v>145</v>
      </c>
      <c r="AU855" s="154" t="s">
        <v>83</v>
      </c>
      <c r="AV855" s="13" t="s">
        <v>83</v>
      </c>
      <c r="AW855" s="13" t="s">
        <v>30</v>
      </c>
      <c r="AX855" s="13" t="s">
        <v>73</v>
      </c>
      <c r="AY855" s="154" t="s">
        <v>136</v>
      </c>
    </row>
    <row r="856" spans="2:65" s="13" customFormat="1" ht="11.25">
      <c r="B856" s="153"/>
      <c r="D856" s="147" t="s">
        <v>145</v>
      </c>
      <c r="E856" s="154" t="s">
        <v>1</v>
      </c>
      <c r="F856" s="155" t="s">
        <v>707</v>
      </c>
      <c r="H856" s="156">
        <v>11.7</v>
      </c>
      <c r="I856" s="157"/>
      <c r="L856" s="153"/>
      <c r="M856" s="158"/>
      <c r="T856" s="159"/>
      <c r="AT856" s="154" t="s">
        <v>145</v>
      </c>
      <c r="AU856" s="154" t="s">
        <v>83</v>
      </c>
      <c r="AV856" s="13" t="s">
        <v>83</v>
      </c>
      <c r="AW856" s="13" t="s">
        <v>30</v>
      </c>
      <c r="AX856" s="13" t="s">
        <v>73</v>
      </c>
      <c r="AY856" s="154" t="s">
        <v>136</v>
      </c>
    </row>
    <row r="857" spans="2:65" s="13" customFormat="1" ht="11.25">
      <c r="B857" s="153"/>
      <c r="D857" s="147" t="s">
        <v>145</v>
      </c>
      <c r="E857" s="154" t="s">
        <v>1</v>
      </c>
      <c r="F857" s="155" t="s">
        <v>315</v>
      </c>
      <c r="H857" s="156">
        <v>5.9</v>
      </c>
      <c r="I857" s="157"/>
      <c r="L857" s="153"/>
      <c r="M857" s="158"/>
      <c r="T857" s="159"/>
      <c r="AT857" s="154" t="s">
        <v>145</v>
      </c>
      <c r="AU857" s="154" t="s">
        <v>83</v>
      </c>
      <c r="AV857" s="13" t="s">
        <v>83</v>
      </c>
      <c r="AW857" s="13" t="s">
        <v>30</v>
      </c>
      <c r="AX857" s="13" t="s">
        <v>73</v>
      </c>
      <c r="AY857" s="154" t="s">
        <v>136</v>
      </c>
    </row>
    <row r="858" spans="2:65" s="13" customFormat="1" ht="11.25">
      <c r="B858" s="153"/>
      <c r="D858" s="147" t="s">
        <v>145</v>
      </c>
      <c r="E858" s="154" t="s">
        <v>1</v>
      </c>
      <c r="F858" s="155" t="s">
        <v>708</v>
      </c>
      <c r="H858" s="156">
        <v>2.15</v>
      </c>
      <c r="I858" s="157"/>
      <c r="L858" s="153"/>
      <c r="M858" s="158"/>
      <c r="T858" s="159"/>
      <c r="AT858" s="154" t="s">
        <v>145</v>
      </c>
      <c r="AU858" s="154" t="s">
        <v>83</v>
      </c>
      <c r="AV858" s="13" t="s">
        <v>83</v>
      </c>
      <c r="AW858" s="13" t="s">
        <v>30</v>
      </c>
      <c r="AX858" s="13" t="s">
        <v>73</v>
      </c>
      <c r="AY858" s="154" t="s">
        <v>136</v>
      </c>
    </row>
    <row r="859" spans="2:65" s="13" customFormat="1" ht="11.25">
      <c r="B859" s="153"/>
      <c r="D859" s="147" t="s">
        <v>145</v>
      </c>
      <c r="E859" s="154" t="s">
        <v>1</v>
      </c>
      <c r="F859" s="155" t="s">
        <v>317</v>
      </c>
      <c r="H859" s="156">
        <v>5.0999999999999996</v>
      </c>
      <c r="I859" s="157"/>
      <c r="L859" s="153"/>
      <c r="M859" s="158"/>
      <c r="T859" s="159"/>
      <c r="AT859" s="154" t="s">
        <v>145</v>
      </c>
      <c r="AU859" s="154" t="s">
        <v>83</v>
      </c>
      <c r="AV859" s="13" t="s">
        <v>83</v>
      </c>
      <c r="AW859" s="13" t="s">
        <v>30</v>
      </c>
      <c r="AX859" s="13" t="s">
        <v>73</v>
      </c>
      <c r="AY859" s="154" t="s">
        <v>136</v>
      </c>
    </row>
    <row r="860" spans="2:65" s="13" customFormat="1" ht="11.25">
      <c r="B860" s="153"/>
      <c r="D860" s="147" t="s">
        <v>145</v>
      </c>
      <c r="E860" s="154" t="s">
        <v>1</v>
      </c>
      <c r="F860" s="155" t="s">
        <v>318</v>
      </c>
      <c r="H860" s="156">
        <v>5.0999999999999996</v>
      </c>
      <c r="I860" s="157"/>
      <c r="L860" s="153"/>
      <c r="M860" s="158"/>
      <c r="T860" s="159"/>
      <c r="AT860" s="154" t="s">
        <v>145</v>
      </c>
      <c r="AU860" s="154" t="s">
        <v>83</v>
      </c>
      <c r="AV860" s="13" t="s">
        <v>83</v>
      </c>
      <c r="AW860" s="13" t="s">
        <v>30</v>
      </c>
      <c r="AX860" s="13" t="s">
        <v>73</v>
      </c>
      <c r="AY860" s="154" t="s">
        <v>136</v>
      </c>
    </row>
    <row r="861" spans="2:65" s="14" customFormat="1" ht="11.25">
      <c r="B861" s="160"/>
      <c r="D861" s="147" t="s">
        <v>145</v>
      </c>
      <c r="E861" s="161" t="s">
        <v>1</v>
      </c>
      <c r="F861" s="162" t="s">
        <v>149</v>
      </c>
      <c r="H861" s="163">
        <v>50.65</v>
      </c>
      <c r="I861" s="164"/>
      <c r="L861" s="160"/>
      <c r="M861" s="165"/>
      <c r="T861" s="166"/>
      <c r="AT861" s="161" t="s">
        <v>145</v>
      </c>
      <c r="AU861" s="161" t="s">
        <v>83</v>
      </c>
      <c r="AV861" s="14" t="s">
        <v>143</v>
      </c>
      <c r="AW861" s="14" t="s">
        <v>30</v>
      </c>
      <c r="AX861" s="14" t="s">
        <v>81</v>
      </c>
      <c r="AY861" s="161" t="s">
        <v>136</v>
      </c>
    </row>
    <row r="862" spans="2:65" s="1" customFormat="1" ht="24.2" customHeight="1">
      <c r="B862" s="32"/>
      <c r="C862" s="133" t="s">
        <v>709</v>
      </c>
      <c r="D862" s="133" t="s">
        <v>138</v>
      </c>
      <c r="E862" s="134" t="s">
        <v>710</v>
      </c>
      <c r="F862" s="135" t="s">
        <v>711</v>
      </c>
      <c r="G862" s="136" t="s">
        <v>141</v>
      </c>
      <c r="H862" s="137">
        <v>151.79</v>
      </c>
      <c r="I862" s="138"/>
      <c r="J862" s="139">
        <f>ROUND(I862*H862,2)</f>
        <v>0</v>
      </c>
      <c r="K862" s="135" t="s">
        <v>142</v>
      </c>
      <c r="L862" s="32"/>
      <c r="M862" s="140" t="s">
        <v>1</v>
      </c>
      <c r="N862" s="141" t="s">
        <v>38</v>
      </c>
      <c r="P862" s="142">
        <f>O862*H862</f>
        <v>0</v>
      </c>
      <c r="Q862" s="142">
        <v>4.5000000000000003E-5</v>
      </c>
      <c r="R862" s="142">
        <f>Q862*H862</f>
        <v>6.8305500000000003E-3</v>
      </c>
      <c r="S862" s="142">
        <v>0</v>
      </c>
      <c r="T862" s="143">
        <f>S862*H862</f>
        <v>0</v>
      </c>
      <c r="AR862" s="144" t="s">
        <v>226</v>
      </c>
      <c r="AT862" s="144" t="s">
        <v>138</v>
      </c>
      <c r="AU862" s="144" t="s">
        <v>83</v>
      </c>
      <c r="AY862" s="17" t="s">
        <v>136</v>
      </c>
      <c r="BE862" s="145">
        <f>IF(N862="základní",J862,0)</f>
        <v>0</v>
      </c>
      <c r="BF862" s="145">
        <f>IF(N862="snížená",J862,0)</f>
        <v>0</v>
      </c>
      <c r="BG862" s="145">
        <f>IF(N862="zákl. přenesená",J862,0)</f>
        <v>0</v>
      </c>
      <c r="BH862" s="145">
        <f>IF(N862="sníž. přenesená",J862,0)</f>
        <v>0</v>
      </c>
      <c r="BI862" s="145">
        <f>IF(N862="nulová",J862,0)</f>
        <v>0</v>
      </c>
      <c r="BJ862" s="17" t="s">
        <v>81</v>
      </c>
      <c r="BK862" s="145">
        <f>ROUND(I862*H862,2)</f>
        <v>0</v>
      </c>
      <c r="BL862" s="17" t="s">
        <v>226</v>
      </c>
      <c r="BM862" s="144" t="s">
        <v>712</v>
      </c>
    </row>
    <row r="863" spans="2:65" s="12" customFormat="1" ht="11.25">
      <c r="B863" s="146"/>
      <c r="D863" s="147" t="s">
        <v>145</v>
      </c>
      <c r="E863" s="148" t="s">
        <v>1</v>
      </c>
      <c r="F863" s="149" t="s">
        <v>638</v>
      </c>
      <c r="H863" s="148" t="s">
        <v>1</v>
      </c>
      <c r="I863" s="150"/>
      <c r="L863" s="146"/>
      <c r="M863" s="151"/>
      <c r="T863" s="152"/>
      <c r="AT863" s="148" t="s">
        <v>145</v>
      </c>
      <c r="AU863" s="148" t="s">
        <v>83</v>
      </c>
      <c r="AV863" s="12" t="s">
        <v>81</v>
      </c>
      <c r="AW863" s="12" t="s">
        <v>30</v>
      </c>
      <c r="AX863" s="12" t="s">
        <v>73</v>
      </c>
      <c r="AY863" s="148" t="s">
        <v>136</v>
      </c>
    </row>
    <row r="864" spans="2:65" s="13" customFormat="1" ht="11.25">
      <c r="B864" s="153"/>
      <c r="D864" s="147" t="s">
        <v>145</v>
      </c>
      <c r="E864" s="154" t="s">
        <v>1</v>
      </c>
      <c r="F864" s="155" t="s">
        <v>428</v>
      </c>
      <c r="H864" s="156">
        <v>20.09</v>
      </c>
      <c r="I864" s="157"/>
      <c r="L864" s="153"/>
      <c r="M864" s="158"/>
      <c r="T864" s="159"/>
      <c r="AT864" s="154" t="s">
        <v>145</v>
      </c>
      <c r="AU864" s="154" t="s">
        <v>83</v>
      </c>
      <c r="AV864" s="13" t="s">
        <v>83</v>
      </c>
      <c r="AW864" s="13" t="s">
        <v>30</v>
      </c>
      <c r="AX864" s="13" t="s">
        <v>73</v>
      </c>
      <c r="AY864" s="154" t="s">
        <v>136</v>
      </c>
    </row>
    <row r="865" spans="2:65" s="13" customFormat="1" ht="11.25">
      <c r="B865" s="153"/>
      <c r="D865" s="147" t="s">
        <v>145</v>
      </c>
      <c r="E865" s="154" t="s">
        <v>1</v>
      </c>
      <c r="F865" s="155" t="s">
        <v>429</v>
      </c>
      <c r="H865" s="156">
        <v>4.76</v>
      </c>
      <c r="I865" s="157"/>
      <c r="L865" s="153"/>
      <c r="M865" s="158"/>
      <c r="T865" s="159"/>
      <c r="AT865" s="154" t="s">
        <v>145</v>
      </c>
      <c r="AU865" s="154" t="s">
        <v>83</v>
      </c>
      <c r="AV865" s="13" t="s">
        <v>83</v>
      </c>
      <c r="AW865" s="13" t="s">
        <v>30</v>
      </c>
      <c r="AX865" s="13" t="s">
        <v>73</v>
      </c>
      <c r="AY865" s="154" t="s">
        <v>136</v>
      </c>
    </row>
    <row r="866" spans="2:65" s="13" customFormat="1" ht="11.25">
      <c r="B866" s="153"/>
      <c r="D866" s="147" t="s">
        <v>145</v>
      </c>
      <c r="E866" s="154" t="s">
        <v>1</v>
      </c>
      <c r="F866" s="155" t="s">
        <v>639</v>
      </c>
      <c r="H866" s="156">
        <v>9.0399999999999991</v>
      </c>
      <c r="I866" s="157"/>
      <c r="L866" s="153"/>
      <c r="M866" s="158"/>
      <c r="T866" s="159"/>
      <c r="AT866" s="154" t="s">
        <v>145</v>
      </c>
      <c r="AU866" s="154" t="s">
        <v>83</v>
      </c>
      <c r="AV866" s="13" t="s">
        <v>83</v>
      </c>
      <c r="AW866" s="13" t="s">
        <v>30</v>
      </c>
      <c r="AX866" s="13" t="s">
        <v>73</v>
      </c>
      <c r="AY866" s="154" t="s">
        <v>136</v>
      </c>
    </row>
    <row r="867" spans="2:65" s="13" customFormat="1" ht="11.25">
      <c r="B867" s="153"/>
      <c r="D867" s="147" t="s">
        <v>145</v>
      </c>
      <c r="E867" s="154" t="s">
        <v>1</v>
      </c>
      <c r="F867" s="155" t="s">
        <v>431</v>
      </c>
      <c r="H867" s="156">
        <v>5.47</v>
      </c>
      <c r="I867" s="157"/>
      <c r="L867" s="153"/>
      <c r="M867" s="158"/>
      <c r="T867" s="159"/>
      <c r="AT867" s="154" t="s">
        <v>145</v>
      </c>
      <c r="AU867" s="154" t="s">
        <v>83</v>
      </c>
      <c r="AV867" s="13" t="s">
        <v>83</v>
      </c>
      <c r="AW867" s="13" t="s">
        <v>30</v>
      </c>
      <c r="AX867" s="13" t="s">
        <v>73</v>
      </c>
      <c r="AY867" s="154" t="s">
        <v>136</v>
      </c>
    </row>
    <row r="868" spans="2:65" s="13" customFormat="1" ht="11.25">
      <c r="B868" s="153"/>
      <c r="D868" s="147" t="s">
        <v>145</v>
      </c>
      <c r="E868" s="154" t="s">
        <v>1</v>
      </c>
      <c r="F868" s="155" t="s">
        <v>432</v>
      </c>
      <c r="H868" s="156">
        <v>19.87</v>
      </c>
      <c r="I868" s="157"/>
      <c r="L868" s="153"/>
      <c r="M868" s="158"/>
      <c r="T868" s="159"/>
      <c r="AT868" s="154" t="s">
        <v>145</v>
      </c>
      <c r="AU868" s="154" t="s">
        <v>83</v>
      </c>
      <c r="AV868" s="13" t="s">
        <v>83</v>
      </c>
      <c r="AW868" s="13" t="s">
        <v>30</v>
      </c>
      <c r="AX868" s="13" t="s">
        <v>73</v>
      </c>
      <c r="AY868" s="154" t="s">
        <v>136</v>
      </c>
    </row>
    <row r="869" spans="2:65" s="13" customFormat="1" ht="11.25">
      <c r="B869" s="153"/>
      <c r="D869" s="147" t="s">
        <v>145</v>
      </c>
      <c r="E869" s="154" t="s">
        <v>1</v>
      </c>
      <c r="F869" s="155" t="s">
        <v>449</v>
      </c>
      <c r="H869" s="156">
        <v>4.1100000000000003</v>
      </c>
      <c r="I869" s="157"/>
      <c r="L869" s="153"/>
      <c r="M869" s="158"/>
      <c r="T869" s="159"/>
      <c r="AT869" s="154" t="s">
        <v>145</v>
      </c>
      <c r="AU869" s="154" t="s">
        <v>83</v>
      </c>
      <c r="AV869" s="13" t="s">
        <v>83</v>
      </c>
      <c r="AW869" s="13" t="s">
        <v>30</v>
      </c>
      <c r="AX869" s="13" t="s">
        <v>73</v>
      </c>
      <c r="AY869" s="154" t="s">
        <v>136</v>
      </c>
    </row>
    <row r="870" spans="2:65" s="13" customFormat="1" ht="11.25">
      <c r="B870" s="153"/>
      <c r="D870" s="147" t="s">
        <v>145</v>
      </c>
      <c r="E870" s="154" t="s">
        <v>1</v>
      </c>
      <c r="F870" s="155" t="s">
        <v>450</v>
      </c>
      <c r="H870" s="156">
        <v>4.05</v>
      </c>
      <c r="I870" s="157"/>
      <c r="L870" s="153"/>
      <c r="M870" s="158"/>
      <c r="T870" s="159"/>
      <c r="AT870" s="154" t="s">
        <v>145</v>
      </c>
      <c r="AU870" s="154" t="s">
        <v>83</v>
      </c>
      <c r="AV870" s="13" t="s">
        <v>83</v>
      </c>
      <c r="AW870" s="13" t="s">
        <v>30</v>
      </c>
      <c r="AX870" s="13" t="s">
        <v>73</v>
      </c>
      <c r="AY870" s="154" t="s">
        <v>136</v>
      </c>
    </row>
    <row r="871" spans="2:65" s="13" customFormat="1" ht="11.25">
      <c r="B871" s="153"/>
      <c r="D871" s="147" t="s">
        <v>145</v>
      </c>
      <c r="E871" s="154" t="s">
        <v>1</v>
      </c>
      <c r="F871" s="155" t="s">
        <v>452</v>
      </c>
      <c r="H871" s="156">
        <v>5.95</v>
      </c>
      <c r="I871" s="157"/>
      <c r="L871" s="153"/>
      <c r="M871" s="158"/>
      <c r="T871" s="159"/>
      <c r="AT871" s="154" t="s">
        <v>145</v>
      </c>
      <c r="AU871" s="154" t="s">
        <v>83</v>
      </c>
      <c r="AV871" s="13" t="s">
        <v>83</v>
      </c>
      <c r="AW871" s="13" t="s">
        <v>30</v>
      </c>
      <c r="AX871" s="13" t="s">
        <v>73</v>
      </c>
      <c r="AY871" s="154" t="s">
        <v>136</v>
      </c>
    </row>
    <row r="872" spans="2:65" s="13" customFormat="1" ht="11.25">
      <c r="B872" s="153"/>
      <c r="D872" s="147" t="s">
        <v>145</v>
      </c>
      <c r="E872" s="154" t="s">
        <v>1</v>
      </c>
      <c r="F872" s="155" t="s">
        <v>435</v>
      </c>
      <c r="H872" s="156">
        <v>2.1</v>
      </c>
      <c r="I872" s="157"/>
      <c r="L872" s="153"/>
      <c r="M872" s="158"/>
      <c r="T872" s="159"/>
      <c r="AT872" s="154" t="s">
        <v>145</v>
      </c>
      <c r="AU872" s="154" t="s">
        <v>83</v>
      </c>
      <c r="AV872" s="13" t="s">
        <v>83</v>
      </c>
      <c r="AW872" s="13" t="s">
        <v>30</v>
      </c>
      <c r="AX872" s="13" t="s">
        <v>73</v>
      </c>
      <c r="AY872" s="154" t="s">
        <v>136</v>
      </c>
    </row>
    <row r="873" spans="2:65" s="13" customFormat="1" ht="11.25">
      <c r="B873" s="153"/>
      <c r="D873" s="147" t="s">
        <v>145</v>
      </c>
      <c r="E873" s="154" t="s">
        <v>1</v>
      </c>
      <c r="F873" s="155" t="s">
        <v>436</v>
      </c>
      <c r="H873" s="156">
        <v>6.89</v>
      </c>
      <c r="I873" s="157"/>
      <c r="L873" s="153"/>
      <c r="M873" s="158"/>
      <c r="T873" s="159"/>
      <c r="AT873" s="154" t="s">
        <v>145</v>
      </c>
      <c r="AU873" s="154" t="s">
        <v>83</v>
      </c>
      <c r="AV873" s="13" t="s">
        <v>83</v>
      </c>
      <c r="AW873" s="13" t="s">
        <v>30</v>
      </c>
      <c r="AX873" s="13" t="s">
        <v>73</v>
      </c>
      <c r="AY873" s="154" t="s">
        <v>136</v>
      </c>
    </row>
    <row r="874" spans="2:65" s="13" customFormat="1" ht="11.25">
      <c r="B874" s="153"/>
      <c r="D874" s="147" t="s">
        <v>145</v>
      </c>
      <c r="E874" s="154" t="s">
        <v>1</v>
      </c>
      <c r="F874" s="155" t="s">
        <v>437</v>
      </c>
      <c r="H874" s="156">
        <v>1.62</v>
      </c>
      <c r="I874" s="157"/>
      <c r="L874" s="153"/>
      <c r="M874" s="158"/>
      <c r="T874" s="159"/>
      <c r="AT874" s="154" t="s">
        <v>145</v>
      </c>
      <c r="AU874" s="154" t="s">
        <v>83</v>
      </c>
      <c r="AV874" s="13" t="s">
        <v>83</v>
      </c>
      <c r="AW874" s="13" t="s">
        <v>30</v>
      </c>
      <c r="AX874" s="13" t="s">
        <v>73</v>
      </c>
      <c r="AY874" s="154" t="s">
        <v>136</v>
      </c>
    </row>
    <row r="875" spans="2:65" s="13" customFormat="1" ht="11.25">
      <c r="B875" s="153"/>
      <c r="D875" s="147" t="s">
        <v>145</v>
      </c>
      <c r="E875" s="154" t="s">
        <v>1</v>
      </c>
      <c r="F875" s="155" t="s">
        <v>438</v>
      </c>
      <c r="H875" s="156">
        <v>1.62</v>
      </c>
      <c r="I875" s="157"/>
      <c r="L875" s="153"/>
      <c r="M875" s="158"/>
      <c r="T875" s="159"/>
      <c r="AT875" s="154" t="s">
        <v>145</v>
      </c>
      <c r="AU875" s="154" t="s">
        <v>83</v>
      </c>
      <c r="AV875" s="13" t="s">
        <v>83</v>
      </c>
      <c r="AW875" s="13" t="s">
        <v>30</v>
      </c>
      <c r="AX875" s="13" t="s">
        <v>73</v>
      </c>
      <c r="AY875" s="154" t="s">
        <v>136</v>
      </c>
    </row>
    <row r="876" spans="2:65" s="13" customFormat="1" ht="11.25">
      <c r="B876" s="153"/>
      <c r="D876" s="147" t="s">
        <v>145</v>
      </c>
      <c r="E876" s="154" t="s">
        <v>1</v>
      </c>
      <c r="F876" s="155" t="s">
        <v>640</v>
      </c>
      <c r="H876" s="156">
        <v>2.9</v>
      </c>
      <c r="I876" s="157"/>
      <c r="L876" s="153"/>
      <c r="M876" s="158"/>
      <c r="T876" s="159"/>
      <c r="AT876" s="154" t="s">
        <v>145</v>
      </c>
      <c r="AU876" s="154" t="s">
        <v>83</v>
      </c>
      <c r="AV876" s="13" t="s">
        <v>83</v>
      </c>
      <c r="AW876" s="13" t="s">
        <v>30</v>
      </c>
      <c r="AX876" s="13" t="s">
        <v>73</v>
      </c>
      <c r="AY876" s="154" t="s">
        <v>136</v>
      </c>
    </row>
    <row r="877" spans="2:65" s="13" customFormat="1" ht="11.25">
      <c r="B877" s="153"/>
      <c r="D877" s="147" t="s">
        <v>145</v>
      </c>
      <c r="E877" s="154" t="s">
        <v>1</v>
      </c>
      <c r="F877" s="155" t="s">
        <v>441</v>
      </c>
      <c r="H877" s="156">
        <v>63.32</v>
      </c>
      <c r="I877" s="157"/>
      <c r="L877" s="153"/>
      <c r="M877" s="158"/>
      <c r="T877" s="159"/>
      <c r="AT877" s="154" t="s">
        <v>145</v>
      </c>
      <c r="AU877" s="154" t="s">
        <v>83</v>
      </c>
      <c r="AV877" s="13" t="s">
        <v>83</v>
      </c>
      <c r="AW877" s="13" t="s">
        <v>30</v>
      </c>
      <c r="AX877" s="13" t="s">
        <v>73</v>
      </c>
      <c r="AY877" s="154" t="s">
        <v>136</v>
      </c>
    </row>
    <row r="878" spans="2:65" s="14" customFormat="1" ht="11.25">
      <c r="B878" s="160"/>
      <c r="D878" s="147" t="s">
        <v>145</v>
      </c>
      <c r="E878" s="161" t="s">
        <v>1</v>
      </c>
      <c r="F878" s="162" t="s">
        <v>149</v>
      </c>
      <c r="H878" s="163">
        <v>151.79</v>
      </c>
      <c r="I878" s="164"/>
      <c r="L878" s="160"/>
      <c r="M878" s="165"/>
      <c r="T878" s="166"/>
      <c r="AT878" s="161" t="s">
        <v>145</v>
      </c>
      <c r="AU878" s="161" t="s">
        <v>83</v>
      </c>
      <c r="AV878" s="14" t="s">
        <v>143</v>
      </c>
      <c r="AW878" s="14" t="s">
        <v>30</v>
      </c>
      <c r="AX878" s="14" t="s">
        <v>81</v>
      </c>
      <c r="AY878" s="161" t="s">
        <v>136</v>
      </c>
    </row>
    <row r="879" spans="2:65" s="1" customFormat="1" ht="24.2" customHeight="1">
      <c r="B879" s="32"/>
      <c r="C879" s="133" t="s">
        <v>713</v>
      </c>
      <c r="D879" s="133" t="s">
        <v>138</v>
      </c>
      <c r="E879" s="134" t="s">
        <v>714</v>
      </c>
      <c r="F879" s="135" t="s">
        <v>715</v>
      </c>
      <c r="G879" s="136" t="s">
        <v>615</v>
      </c>
      <c r="H879" s="184"/>
      <c r="I879" s="138"/>
      <c r="J879" s="139">
        <f>ROUND(I879*H879,2)</f>
        <v>0</v>
      </c>
      <c r="K879" s="135" t="s">
        <v>142</v>
      </c>
      <c r="L879" s="32"/>
      <c r="M879" s="140" t="s">
        <v>1</v>
      </c>
      <c r="N879" s="141" t="s">
        <v>38</v>
      </c>
      <c r="P879" s="142">
        <f>O879*H879</f>
        <v>0</v>
      </c>
      <c r="Q879" s="142">
        <v>0</v>
      </c>
      <c r="R879" s="142">
        <f>Q879*H879</f>
        <v>0</v>
      </c>
      <c r="S879" s="142">
        <v>0</v>
      </c>
      <c r="T879" s="143">
        <f>S879*H879</f>
        <v>0</v>
      </c>
      <c r="AR879" s="144" t="s">
        <v>226</v>
      </c>
      <c r="AT879" s="144" t="s">
        <v>138</v>
      </c>
      <c r="AU879" s="144" t="s">
        <v>83</v>
      </c>
      <c r="AY879" s="17" t="s">
        <v>136</v>
      </c>
      <c r="BE879" s="145">
        <f>IF(N879="základní",J879,0)</f>
        <v>0</v>
      </c>
      <c r="BF879" s="145">
        <f>IF(N879="snížená",J879,0)</f>
        <v>0</v>
      </c>
      <c r="BG879" s="145">
        <f>IF(N879="zákl. přenesená",J879,0)</f>
        <v>0</v>
      </c>
      <c r="BH879" s="145">
        <f>IF(N879="sníž. přenesená",J879,0)</f>
        <v>0</v>
      </c>
      <c r="BI879" s="145">
        <f>IF(N879="nulová",J879,0)</f>
        <v>0</v>
      </c>
      <c r="BJ879" s="17" t="s">
        <v>81</v>
      </c>
      <c r="BK879" s="145">
        <f>ROUND(I879*H879,2)</f>
        <v>0</v>
      </c>
      <c r="BL879" s="17" t="s">
        <v>226</v>
      </c>
      <c r="BM879" s="144" t="s">
        <v>716</v>
      </c>
    </row>
    <row r="880" spans="2:65" s="11" customFormat="1" ht="22.9" customHeight="1">
      <c r="B880" s="121"/>
      <c r="D880" s="122" t="s">
        <v>72</v>
      </c>
      <c r="E880" s="131" t="s">
        <v>717</v>
      </c>
      <c r="F880" s="131" t="s">
        <v>718</v>
      </c>
      <c r="I880" s="124"/>
      <c r="J880" s="132">
        <f>BK880</f>
        <v>0</v>
      </c>
      <c r="L880" s="121"/>
      <c r="M880" s="126"/>
      <c r="P880" s="127">
        <f>SUM(P881:P931)</f>
        <v>0</v>
      </c>
      <c r="R880" s="127">
        <f>SUM(R881:R931)</f>
        <v>0.5509989099999999</v>
      </c>
      <c r="T880" s="128">
        <f>SUM(T881:T931)</f>
        <v>0.11347</v>
      </c>
      <c r="AR880" s="122" t="s">
        <v>83</v>
      </c>
      <c r="AT880" s="129" t="s">
        <v>72</v>
      </c>
      <c r="AU880" s="129" t="s">
        <v>81</v>
      </c>
      <c r="AY880" s="122" t="s">
        <v>136</v>
      </c>
      <c r="BK880" s="130">
        <f>SUM(BK881:BK931)</f>
        <v>0</v>
      </c>
    </row>
    <row r="881" spans="2:65" s="1" customFormat="1" ht="16.5" customHeight="1">
      <c r="B881" s="32"/>
      <c r="C881" s="133" t="s">
        <v>719</v>
      </c>
      <c r="D881" s="133" t="s">
        <v>138</v>
      </c>
      <c r="E881" s="134" t="s">
        <v>720</v>
      </c>
      <c r="F881" s="135" t="s">
        <v>721</v>
      </c>
      <c r="G881" s="136" t="s">
        <v>141</v>
      </c>
      <c r="H881" s="137">
        <v>14.01</v>
      </c>
      <c r="I881" s="138"/>
      <c r="J881" s="139">
        <f>ROUND(I881*H881,2)</f>
        <v>0</v>
      </c>
      <c r="K881" s="135" t="s">
        <v>142</v>
      </c>
      <c r="L881" s="32"/>
      <c r="M881" s="140" t="s">
        <v>1</v>
      </c>
      <c r="N881" s="141" t="s">
        <v>38</v>
      </c>
      <c r="P881" s="142">
        <f>O881*H881</f>
        <v>0</v>
      </c>
      <c r="Q881" s="142">
        <v>0</v>
      </c>
      <c r="R881" s="142">
        <f>Q881*H881</f>
        <v>0</v>
      </c>
      <c r="S881" s="142">
        <v>0</v>
      </c>
      <c r="T881" s="143">
        <f>S881*H881</f>
        <v>0</v>
      </c>
      <c r="AR881" s="144" t="s">
        <v>226</v>
      </c>
      <c r="AT881" s="144" t="s">
        <v>138</v>
      </c>
      <c r="AU881" s="144" t="s">
        <v>83</v>
      </c>
      <c r="AY881" s="17" t="s">
        <v>136</v>
      </c>
      <c r="BE881" s="145">
        <f>IF(N881="základní",J881,0)</f>
        <v>0</v>
      </c>
      <c r="BF881" s="145">
        <f>IF(N881="snížená",J881,0)</f>
        <v>0</v>
      </c>
      <c r="BG881" s="145">
        <f>IF(N881="zákl. přenesená",J881,0)</f>
        <v>0</v>
      </c>
      <c r="BH881" s="145">
        <f>IF(N881="sníž. přenesená",J881,0)</f>
        <v>0</v>
      </c>
      <c r="BI881" s="145">
        <f>IF(N881="nulová",J881,0)</f>
        <v>0</v>
      </c>
      <c r="BJ881" s="17" t="s">
        <v>81</v>
      </c>
      <c r="BK881" s="145">
        <f>ROUND(I881*H881,2)</f>
        <v>0</v>
      </c>
      <c r="BL881" s="17" t="s">
        <v>226</v>
      </c>
      <c r="BM881" s="144" t="s">
        <v>722</v>
      </c>
    </row>
    <row r="882" spans="2:65" s="12" customFormat="1" ht="11.25">
      <c r="B882" s="146"/>
      <c r="D882" s="147" t="s">
        <v>145</v>
      </c>
      <c r="E882" s="148" t="s">
        <v>1</v>
      </c>
      <c r="F882" s="149" t="s">
        <v>638</v>
      </c>
      <c r="H882" s="148" t="s">
        <v>1</v>
      </c>
      <c r="I882" s="150"/>
      <c r="L882" s="146"/>
      <c r="M882" s="151"/>
      <c r="T882" s="152"/>
      <c r="AT882" s="148" t="s">
        <v>145</v>
      </c>
      <c r="AU882" s="148" t="s">
        <v>83</v>
      </c>
      <c r="AV882" s="12" t="s">
        <v>81</v>
      </c>
      <c r="AW882" s="12" t="s">
        <v>30</v>
      </c>
      <c r="AX882" s="12" t="s">
        <v>73</v>
      </c>
      <c r="AY882" s="148" t="s">
        <v>136</v>
      </c>
    </row>
    <row r="883" spans="2:65" s="12" customFormat="1" ht="11.25">
      <c r="B883" s="146"/>
      <c r="D883" s="147" t="s">
        <v>145</v>
      </c>
      <c r="E883" s="148" t="s">
        <v>1</v>
      </c>
      <c r="F883" s="149" t="s">
        <v>723</v>
      </c>
      <c r="H883" s="148" t="s">
        <v>1</v>
      </c>
      <c r="I883" s="150"/>
      <c r="L883" s="146"/>
      <c r="M883" s="151"/>
      <c r="T883" s="152"/>
      <c r="AT883" s="148" t="s">
        <v>145</v>
      </c>
      <c r="AU883" s="148" t="s">
        <v>83</v>
      </c>
      <c r="AV883" s="12" t="s">
        <v>81</v>
      </c>
      <c r="AW883" s="12" t="s">
        <v>30</v>
      </c>
      <c r="AX883" s="12" t="s">
        <v>73</v>
      </c>
      <c r="AY883" s="148" t="s">
        <v>136</v>
      </c>
    </row>
    <row r="884" spans="2:65" s="13" customFormat="1" ht="11.25">
      <c r="B884" s="153"/>
      <c r="D884" s="147" t="s">
        <v>145</v>
      </c>
      <c r="E884" s="154" t="s">
        <v>1</v>
      </c>
      <c r="F884" s="155" t="s">
        <v>440</v>
      </c>
      <c r="H884" s="156">
        <v>14.01</v>
      </c>
      <c r="I884" s="157"/>
      <c r="L884" s="153"/>
      <c r="M884" s="158"/>
      <c r="T884" s="159"/>
      <c r="AT884" s="154" t="s">
        <v>145</v>
      </c>
      <c r="AU884" s="154" t="s">
        <v>83</v>
      </c>
      <c r="AV884" s="13" t="s">
        <v>83</v>
      </c>
      <c r="AW884" s="13" t="s">
        <v>30</v>
      </c>
      <c r="AX884" s="13" t="s">
        <v>73</v>
      </c>
      <c r="AY884" s="154" t="s">
        <v>136</v>
      </c>
    </row>
    <row r="885" spans="2:65" s="14" customFormat="1" ht="11.25">
      <c r="B885" s="160"/>
      <c r="D885" s="147" t="s">
        <v>145</v>
      </c>
      <c r="E885" s="161" t="s">
        <v>1</v>
      </c>
      <c r="F885" s="162" t="s">
        <v>149</v>
      </c>
      <c r="H885" s="163">
        <v>14.01</v>
      </c>
      <c r="I885" s="164"/>
      <c r="L885" s="160"/>
      <c r="M885" s="165"/>
      <c r="T885" s="166"/>
      <c r="AT885" s="161" t="s">
        <v>145</v>
      </c>
      <c r="AU885" s="161" t="s">
        <v>83</v>
      </c>
      <c r="AV885" s="14" t="s">
        <v>143</v>
      </c>
      <c r="AW885" s="14" t="s">
        <v>30</v>
      </c>
      <c r="AX885" s="14" t="s">
        <v>81</v>
      </c>
      <c r="AY885" s="161" t="s">
        <v>136</v>
      </c>
    </row>
    <row r="886" spans="2:65" s="1" customFormat="1" ht="24.2" customHeight="1">
      <c r="B886" s="32"/>
      <c r="C886" s="133" t="s">
        <v>724</v>
      </c>
      <c r="D886" s="133" t="s">
        <v>138</v>
      </c>
      <c r="E886" s="134" t="s">
        <v>725</v>
      </c>
      <c r="F886" s="135" t="s">
        <v>726</v>
      </c>
      <c r="G886" s="136" t="s">
        <v>141</v>
      </c>
      <c r="H886" s="137">
        <v>14.01</v>
      </c>
      <c r="I886" s="138"/>
      <c r="J886" s="139">
        <f>ROUND(I886*H886,2)</f>
        <v>0</v>
      </c>
      <c r="K886" s="135" t="s">
        <v>142</v>
      </c>
      <c r="L886" s="32"/>
      <c r="M886" s="140" t="s">
        <v>1</v>
      </c>
      <c r="N886" s="141" t="s">
        <v>38</v>
      </c>
      <c r="P886" s="142">
        <f>O886*H886</f>
        <v>0</v>
      </c>
      <c r="Q886" s="142">
        <v>3.3000000000000003E-5</v>
      </c>
      <c r="R886" s="142">
        <f>Q886*H886</f>
        <v>4.6233000000000005E-4</v>
      </c>
      <c r="S886" s="142">
        <v>0</v>
      </c>
      <c r="T886" s="143">
        <f>S886*H886</f>
        <v>0</v>
      </c>
      <c r="AR886" s="144" t="s">
        <v>226</v>
      </c>
      <c r="AT886" s="144" t="s">
        <v>138</v>
      </c>
      <c r="AU886" s="144" t="s">
        <v>83</v>
      </c>
      <c r="AY886" s="17" t="s">
        <v>136</v>
      </c>
      <c r="BE886" s="145">
        <f>IF(N886="základní",J886,0)</f>
        <v>0</v>
      </c>
      <c r="BF886" s="145">
        <f>IF(N886="snížená",J886,0)</f>
        <v>0</v>
      </c>
      <c r="BG886" s="145">
        <f>IF(N886="zákl. přenesená",J886,0)</f>
        <v>0</v>
      </c>
      <c r="BH886" s="145">
        <f>IF(N886="sníž. přenesená",J886,0)</f>
        <v>0</v>
      </c>
      <c r="BI886" s="145">
        <f>IF(N886="nulová",J886,0)</f>
        <v>0</v>
      </c>
      <c r="BJ886" s="17" t="s">
        <v>81</v>
      </c>
      <c r="BK886" s="145">
        <f>ROUND(I886*H886,2)</f>
        <v>0</v>
      </c>
      <c r="BL886" s="17" t="s">
        <v>226</v>
      </c>
      <c r="BM886" s="144" t="s">
        <v>727</v>
      </c>
    </row>
    <row r="887" spans="2:65" s="12" customFormat="1" ht="11.25">
      <c r="B887" s="146"/>
      <c r="D887" s="147" t="s">
        <v>145</v>
      </c>
      <c r="E887" s="148" t="s">
        <v>1</v>
      </c>
      <c r="F887" s="149" t="s">
        <v>638</v>
      </c>
      <c r="H887" s="148" t="s">
        <v>1</v>
      </c>
      <c r="I887" s="150"/>
      <c r="L887" s="146"/>
      <c r="M887" s="151"/>
      <c r="T887" s="152"/>
      <c r="AT887" s="148" t="s">
        <v>145</v>
      </c>
      <c r="AU887" s="148" t="s">
        <v>83</v>
      </c>
      <c r="AV887" s="12" t="s">
        <v>81</v>
      </c>
      <c r="AW887" s="12" t="s">
        <v>30</v>
      </c>
      <c r="AX887" s="12" t="s">
        <v>73</v>
      </c>
      <c r="AY887" s="148" t="s">
        <v>136</v>
      </c>
    </row>
    <row r="888" spans="2:65" s="12" customFormat="1" ht="11.25">
      <c r="B888" s="146"/>
      <c r="D888" s="147" t="s">
        <v>145</v>
      </c>
      <c r="E888" s="148" t="s">
        <v>1</v>
      </c>
      <c r="F888" s="149" t="s">
        <v>723</v>
      </c>
      <c r="H888" s="148" t="s">
        <v>1</v>
      </c>
      <c r="I888" s="150"/>
      <c r="L888" s="146"/>
      <c r="M888" s="151"/>
      <c r="T888" s="152"/>
      <c r="AT888" s="148" t="s">
        <v>145</v>
      </c>
      <c r="AU888" s="148" t="s">
        <v>83</v>
      </c>
      <c r="AV888" s="12" t="s">
        <v>81</v>
      </c>
      <c r="AW888" s="12" t="s">
        <v>30</v>
      </c>
      <c r="AX888" s="12" t="s">
        <v>73</v>
      </c>
      <c r="AY888" s="148" t="s">
        <v>136</v>
      </c>
    </row>
    <row r="889" spans="2:65" s="13" customFormat="1" ht="11.25">
      <c r="B889" s="153"/>
      <c r="D889" s="147" t="s">
        <v>145</v>
      </c>
      <c r="E889" s="154" t="s">
        <v>1</v>
      </c>
      <c r="F889" s="155" t="s">
        <v>440</v>
      </c>
      <c r="H889" s="156">
        <v>14.01</v>
      </c>
      <c r="I889" s="157"/>
      <c r="L889" s="153"/>
      <c r="M889" s="158"/>
      <c r="T889" s="159"/>
      <c r="AT889" s="154" t="s">
        <v>145</v>
      </c>
      <c r="AU889" s="154" t="s">
        <v>83</v>
      </c>
      <c r="AV889" s="13" t="s">
        <v>83</v>
      </c>
      <c r="AW889" s="13" t="s">
        <v>30</v>
      </c>
      <c r="AX889" s="13" t="s">
        <v>73</v>
      </c>
      <c r="AY889" s="154" t="s">
        <v>136</v>
      </c>
    </row>
    <row r="890" spans="2:65" s="14" customFormat="1" ht="11.25">
      <c r="B890" s="160"/>
      <c r="D890" s="147" t="s">
        <v>145</v>
      </c>
      <c r="E890" s="161" t="s">
        <v>1</v>
      </c>
      <c r="F890" s="162" t="s">
        <v>149</v>
      </c>
      <c r="H890" s="163">
        <v>14.01</v>
      </c>
      <c r="I890" s="164"/>
      <c r="L890" s="160"/>
      <c r="M890" s="165"/>
      <c r="T890" s="166"/>
      <c r="AT890" s="161" t="s">
        <v>145</v>
      </c>
      <c r="AU890" s="161" t="s">
        <v>83</v>
      </c>
      <c r="AV890" s="14" t="s">
        <v>143</v>
      </c>
      <c r="AW890" s="14" t="s">
        <v>30</v>
      </c>
      <c r="AX890" s="14" t="s">
        <v>81</v>
      </c>
      <c r="AY890" s="161" t="s">
        <v>136</v>
      </c>
    </row>
    <row r="891" spans="2:65" s="1" customFormat="1" ht="33" customHeight="1">
      <c r="B891" s="32"/>
      <c r="C891" s="133" t="s">
        <v>728</v>
      </c>
      <c r="D891" s="133" t="s">
        <v>138</v>
      </c>
      <c r="E891" s="134" t="s">
        <v>729</v>
      </c>
      <c r="F891" s="135" t="s">
        <v>730</v>
      </c>
      <c r="G891" s="136" t="s">
        <v>141</v>
      </c>
      <c r="H891" s="137">
        <v>28.02</v>
      </c>
      <c r="I891" s="138"/>
      <c r="J891" s="139">
        <f>ROUND(I891*H891,2)</f>
        <v>0</v>
      </c>
      <c r="K891" s="135" t="s">
        <v>142</v>
      </c>
      <c r="L891" s="32"/>
      <c r="M891" s="140" t="s">
        <v>1</v>
      </c>
      <c r="N891" s="141" t="s">
        <v>38</v>
      </c>
      <c r="P891" s="142">
        <f>O891*H891</f>
        <v>0</v>
      </c>
      <c r="Q891" s="142">
        <v>1.4999999999999999E-2</v>
      </c>
      <c r="R891" s="142">
        <f>Q891*H891</f>
        <v>0.42029999999999995</v>
      </c>
      <c r="S891" s="142">
        <v>0</v>
      </c>
      <c r="T891" s="143">
        <f>S891*H891</f>
        <v>0</v>
      </c>
      <c r="AR891" s="144" t="s">
        <v>226</v>
      </c>
      <c r="AT891" s="144" t="s">
        <v>138</v>
      </c>
      <c r="AU891" s="144" t="s">
        <v>83</v>
      </c>
      <c r="AY891" s="17" t="s">
        <v>136</v>
      </c>
      <c r="BE891" s="145">
        <f>IF(N891="základní",J891,0)</f>
        <v>0</v>
      </c>
      <c r="BF891" s="145">
        <f>IF(N891="snížená",J891,0)</f>
        <v>0</v>
      </c>
      <c r="BG891" s="145">
        <f>IF(N891="zákl. přenesená",J891,0)</f>
        <v>0</v>
      </c>
      <c r="BH891" s="145">
        <f>IF(N891="sníž. přenesená",J891,0)</f>
        <v>0</v>
      </c>
      <c r="BI891" s="145">
        <f>IF(N891="nulová",J891,0)</f>
        <v>0</v>
      </c>
      <c r="BJ891" s="17" t="s">
        <v>81</v>
      </c>
      <c r="BK891" s="145">
        <f>ROUND(I891*H891,2)</f>
        <v>0</v>
      </c>
      <c r="BL891" s="17" t="s">
        <v>226</v>
      </c>
      <c r="BM891" s="144" t="s">
        <v>731</v>
      </c>
    </row>
    <row r="892" spans="2:65" s="12" customFormat="1" ht="11.25">
      <c r="B892" s="146"/>
      <c r="D892" s="147" t="s">
        <v>145</v>
      </c>
      <c r="E892" s="148" t="s">
        <v>1</v>
      </c>
      <c r="F892" s="149" t="s">
        <v>638</v>
      </c>
      <c r="H892" s="148" t="s">
        <v>1</v>
      </c>
      <c r="I892" s="150"/>
      <c r="L892" s="146"/>
      <c r="M892" s="151"/>
      <c r="T892" s="152"/>
      <c r="AT892" s="148" t="s">
        <v>145</v>
      </c>
      <c r="AU892" s="148" t="s">
        <v>83</v>
      </c>
      <c r="AV892" s="12" t="s">
        <v>81</v>
      </c>
      <c r="AW892" s="12" t="s">
        <v>30</v>
      </c>
      <c r="AX892" s="12" t="s">
        <v>73</v>
      </c>
      <c r="AY892" s="148" t="s">
        <v>136</v>
      </c>
    </row>
    <row r="893" spans="2:65" s="12" customFormat="1" ht="11.25">
      <c r="B893" s="146"/>
      <c r="D893" s="147" t="s">
        <v>145</v>
      </c>
      <c r="E893" s="148" t="s">
        <v>1</v>
      </c>
      <c r="F893" s="149" t="s">
        <v>723</v>
      </c>
      <c r="H893" s="148" t="s">
        <v>1</v>
      </c>
      <c r="I893" s="150"/>
      <c r="L893" s="146"/>
      <c r="M893" s="151"/>
      <c r="T893" s="152"/>
      <c r="AT893" s="148" t="s">
        <v>145</v>
      </c>
      <c r="AU893" s="148" t="s">
        <v>83</v>
      </c>
      <c r="AV893" s="12" t="s">
        <v>81</v>
      </c>
      <c r="AW893" s="12" t="s">
        <v>30</v>
      </c>
      <c r="AX893" s="12" t="s">
        <v>73</v>
      </c>
      <c r="AY893" s="148" t="s">
        <v>136</v>
      </c>
    </row>
    <row r="894" spans="2:65" s="13" customFormat="1" ht="11.25">
      <c r="B894" s="153"/>
      <c r="D894" s="147" t="s">
        <v>145</v>
      </c>
      <c r="E894" s="154" t="s">
        <v>1</v>
      </c>
      <c r="F894" s="155" t="s">
        <v>732</v>
      </c>
      <c r="H894" s="156">
        <v>28.02</v>
      </c>
      <c r="I894" s="157"/>
      <c r="L894" s="153"/>
      <c r="M894" s="158"/>
      <c r="T894" s="159"/>
      <c r="AT894" s="154" t="s">
        <v>145</v>
      </c>
      <c r="AU894" s="154" t="s">
        <v>83</v>
      </c>
      <c r="AV894" s="13" t="s">
        <v>83</v>
      </c>
      <c r="AW894" s="13" t="s">
        <v>30</v>
      </c>
      <c r="AX894" s="13" t="s">
        <v>73</v>
      </c>
      <c r="AY894" s="154" t="s">
        <v>136</v>
      </c>
    </row>
    <row r="895" spans="2:65" s="14" customFormat="1" ht="11.25">
      <c r="B895" s="160"/>
      <c r="D895" s="147" t="s">
        <v>145</v>
      </c>
      <c r="E895" s="161" t="s">
        <v>1</v>
      </c>
      <c r="F895" s="162" t="s">
        <v>149</v>
      </c>
      <c r="H895" s="163">
        <v>28.02</v>
      </c>
      <c r="I895" s="164"/>
      <c r="L895" s="160"/>
      <c r="M895" s="165"/>
      <c r="T895" s="166"/>
      <c r="AT895" s="161" t="s">
        <v>145</v>
      </c>
      <c r="AU895" s="161" t="s">
        <v>83</v>
      </c>
      <c r="AV895" s="14" t="s">
        <v>143</v>
      </c>
      <c r="AW895" s="14" t="s">
        <v>30</v>
      </c>
      <c r="AX895" s="14" t="s">
        <v>81</v>
      </c>
      <c r="AY895" s="161" t="s">
        <v>136</v>
      </c>
    </row>
    <row r="896" spans="2:65" s="1" customFormat="1" ht="24.2" customHeight="1">
      <c r="B896" s="32"/>
      <c r="C896" s="133" t="s">
        <v>733</v>
      </c>
      <c r="D896" s="133" t="s">
        <v>138</v>
      </c>
      <c r="E896" s="134" t="s">
        <v>734</v>
      </c>
      <c r="F896" s="135" t="s">
        <v>735</v>
      </c>
      <c r="G896" s="136" t="s">
        <v>229</v>
      </c>
      <c r="H896" s="137">
        <v>15.4</v>
      </c>
      <c r="I896" s="138"/>
      <c r="J896" s="139">
        <f>ROUND(I896*H896,2)</f>
        <v>0</v>
      </c>
      <c r="K896" s="135" t="s">
        <v>142</v>
      </c>
      <c r="L896" s="32"/>
      <c r="M896" s="140" t="s">
        <v>1</v>
      </c>
      <c r="N896" s="141" t="s">
        <v>38</v>
      </c>
      <c r="P896" s="142">
        <f>O896*H896</f>
        <v>0</v>
      </c>
      <c r="Q896" s="142">
        <v>0</v>
      </c>
      <c r="R896" s="142">
        <f>Q896*H896</f>
        <v>0</v>
      </c>
      <c r="S896" s="142">
        <v>1E-3</v>
      </c>
      <c r="T896" s="143">
        <f>S896*H896</f>
        <v>1.54E-2</v>
      </c>
      <c r="AR896" s="144" t="s">
        <v>226</v>
      </c>
      <c r="AT896" s="144" t="s">
        <v>138</v>
      </c>
      <c r="AU896" s="144" t="s">
        <v>83</v>
      </c>
      <c r="AY896" s="17" t="s">
        <v>136</v>
      </c>
      <c r="BE896" s="145">
        <f>IF(N896="základní",J896,0)</f>
        <v>0</v>
      </c>
      <c r="BF896" s="145">
        <f>IF(N896="snížená",J896,0)</f>
        <v>0</v>
      </c>
      <c r="BG896" s="145">
        <f>IF(N896="zákl. přenesená",J896,0)</f>
        <v>0</v>
      </c>
      <c r="BH896" s="145">
        <f>IF(N896="sníž. přenesená",J896,0)</f>
        <v>0</v>
      </c>
      <c r="BI896" s="145">
        <f>IF(N896="nulová",J896,0)</f>
        <v>0</v>
      </c>
      <c r="BJ896" s="17" t="s">
        <v>81</v>
      </c>
      <c r="BK896" s="145">
        <f>ROUND(I896*H896,2)</f>
        <v>0</v>
      </c>
      <c r="BL896" s="17" t="s">
        <v>226</v>
      </c>
      <c r="BM896" s="144" t="s">
        <v>736</v>
      </c>
    </row>
    <row r="897" spans="2:65" s="12" customFormat="1" ht="11.25">
      <c r="B897" s="146"/>
      <c r="D897" s="147" t="s">
        <v>145</v>
      </c>
      <c r="E897" s="148" t="s">
        <v>1</v>
      </c>
      <c r="F897" s="149" t="s">
        <v>146</v>
      </c>
      <c r="H897" s="148" t="s">
        <v>1</v>
      </c>
      <c r="I897" s="150"/>
      <c r="L897" s="146"/>
      <c r="M897" s="151"/>
      <c r="T897" s="152"/>
      <c r="AT897" s="148" t="s">
        <v>145</v>
      </c>
      <c r="AU897" s="148" t="s">
        <v>83</v>
      </c>
      <c r="AV897" s="12" t="s">
        <v>81</v>
      </c>
      <c r="AW897" s="12" t="s">
        <v>30</v>
      </c>
      <c r="AX897" s="12" t="s">
        <v>73</v>
      </c>
      <c r="AY897" s="148" t="s">
        <v>136</v>
      </c>
    </row>
    <row r="898" spans="2:65" s="13" customFormat="1" ht="11.25">
      <c r="B898" s="153"/>
      <c r="D898" s="147" t="s">
        <v>145</v>
      </c>
      <c r="E898" s="154" t="s">
        <v>1</v>
      </c>
      <c r="F898" s="155" t="s">
        <v>320</v>
      </c>
      <c r="H898" s="156">
        <v>15.4</v>
      </c>
      <c r="I898" s="157"/>
      <c r="L898" s="153"/>
      <c r="M898" s="158"/>
      <c r="T898" s="159"/>
      <c r="AT898" s="154" t="s">
        <v>145</v>
      </c>
      <c r="AU898" s="154" t="s">
        <v>83</v>
      </c>
      <c r="AV898" s="13" t="s">
        <v>83</v>
      </c>
      <c r="AW898" s="13" t="s">
        <v>30</v>
      </c>
      <c r="AX898" s="13" t="s">
        <v>73</v>
      </c>
      <c r="AY898" s="154" t="s">
        <v>136</v>
      </c>
    </row>
    <row r="899" spans="2:65" s="14" customFormat="1" ht="11.25">
      <c r="B899" s="160"/>
      <c r="D899" s="147" t="s">
        <v>145</v>
      </c>
      <c r="E899" s="161" t="s">
        <v>1</v>
      </c>
      <c r="F899" s="162" t="s">
        <v>149</v>
      </c>
      <c r="H899" s="163">
        <v>15.4</v>
      </c>
      <c r="I899" s="164"/>
      <c r="L899" s="160"/>
      <c r="M899" s="165"/>
      <c r="T899" s="166"/>
      <c r="AT899" s="161" t="s">
        <v>145</v>
      </c>
      <c r="AU899" s="161" t="s">
        <v>83</v>
      </c>
      <c r="AV899" s="14" t="s">
        <v>143</v>
      </c>
      <c r="AW899" s="14" t="s">
        <v>30</v>
      </c>
      <c r="AX899" s="14" t="s">
        <v>81</v>
      </c>
      <c r="AY899" s="161" t="s">
        <v>136</v>
      </c>
    </row>
    <row r="900" spans="2:65" s="1" customFormat="1" ht="16.5" customHeight="1">
      <c r="B900" s="32"/>
      <c r="C900" s="133" t="s">
        <v>737</v>
      </c>
      <c r="D900" s="133" t="s">
        <v>138</v>
      </c>
      <c r="E900" s="134" t="s">
        <v>738</v>
      </c>
      <c r="F900" s="135" t="s">
        <v>739</v>
      </c>
      <c r="G900" s="136" t="s">
        <v>229</v>
      </c>
      <c r="H900" s="137">
        <v>15.4</v>
      </c>
      <c r="I900" s="138"/>
      <c r="J900" s="139">
        <f>ROUND(I900*H900,2)</f>
        <v>0</v>
      </c>
      <c r="K900" s="135" t="s">
        <v>142</v>
      </c>
      <c r="L900" s="32"/>
      <c r="M900" s="140" t="s">
        <v>1</v>
      </c>
      <c r="N900" s="141" t="s">
        <v>38</v>
      </c>
      <c r="P900" s="142">
        <f>O900*H900</f>
        <v>0</v>
      </c>
      <c r="Q900" s="142">
        <v>7.9999999999999996E-7</v>
      </c>
      <c r="R900" s="142">
        <f>Q900*H900</f>
        <v>1.2319999999999999E-5</v>
      </c>
      <c r="S900" s="142">
        <v>0</v>
      </c>
      <c r="T900" s="143">
        <f>S900*H900</f>
        <v>0</v>
      </c>
      <c r="AR900" s="144" t="s">
        <v>226</v>
      </c>
      <c r="AT900" s="144" t="s">
        <v>138</v>
      </c>
      <c r="AU900" s="144" t="s">
        <v>83</v>
      </c>
      <c r="AY900" s="17" t="s">
        <v>136</v>
      </c>
      <c r="BE900" s="145">
        <f>IF(N900="základní",J900,0)</f>
        <v>0</v>
      </c>
      <c r="BF900" s="145">
        <f>IF(N900="snížená",J900,0)</f>
        <v>0</v>
      </c>
      <c r="BG900" s="145">
        <f>IF(N900="zákl. přenesená",J900,0)</f>
        <v>0</v>
      </c>
      <c r="BH900" s="145">
        <f>IF(N900="sníž. přenesená",J900,0)</f>
        <v>0</v>
      </c>
      <c r="BI900" s="145">
        <f>IF(N900="nulová",J900,0)</f>
        <v>0</v>
      </c>
      <c r="BJ900" s="17" t="s">
        <v>81</v>
      </c>
      <c r="BK900" s="145">
        <f>ROUND(I900*H900,2)</f>
        <v>0</v>
      </c>
      <c r="BL900" s="17" t="s">
        <v>226</v>
      </c>
      <c r="BM900" s="144" t="s">
        <v>740</v>
      </c>
    </row>
    <row r="901" spans="2:65" s="12" customFormat="1" ht="11.25">
      <c r="B901" s="146"/>
      <c r="D901" s="147" t="s">
        <v>145</v>
      </c>
      <c r="E901" s="148" t="s">
        <v>1</v>
      </c>
      <c r="F901" s="149" t="s">
        <v>638</v>
      </c>
      <c r="H901" s="148" t="s">
        <v>1</v>
      </c>
      <c r="I901" s="150"/>
      <c r="L901" s="146"/>
      <c r="M901" s="151"/>
      <c r="T901" s="152"/>
      <c r="AT901" s="148" t="s">
        <v>145</v>
      </c>
      <c r="AU901" s="148" t="s">
        <v>83</v>
      </c>
      <c r="AV901" s="12" t="s">
        <v>81</v>
      </c>
      <c r="AW901" s="12" t="s">
        <v>30</v>
      </c>
      <c r="AX901" s="12" t="s">
        <v>73</v>
      </c>
      <c r="AY901" s="148" t="s">
        <v>136</v>
      </c>
    </row>
    <row r="902" spans="2:65" s="12" customFormat="1" ht="11.25">
      <c r="B902" s="146"/>
      <c r="D902" s="147" t="s">
        <v>145</v>
      </c>
      <c r="E902" s="148" t="s">
        <v>1</v>
      </c>
      <c r="F902" s="149" t="s">
        <v>723</v>
      </c>
      <c r="H902" s="148" t="s">
        <v>1</v>
      </c>
      <c r="I902" s="150"/>
      <c r="L902" s="146"/>
      <c r="M902" s="151"/>
      <c r="T902" s="152"/>
      <c r="AT902" s="148" t="s">
        <v>145</v>
      </c>
      <c r="AU902" s="148" t="s">
        <v>83</v>
      </c>
      <c r="AV902" s="12" t="s">
        <v>81</v>
      </c>
      <c r="AW902" s="12" t="s">
        <v>30</v>
      </c>
      <c r="AX902" s="12" t="s">
        <v>73</v>
      </c>
      <c r="AY902" s="148" t="s">
        <v>136</v>
      </c>
    </row>
    <row r="903" spans="2:65" s="13" customFormat="1" ht="11.25">
      <c r="B903" s="153"/>
      <c r="D903" s="147" t="s">
        <v>145</v>
      </c>
      <c r="E903" s="154" t="s">
        <v>1</v>
      </c>
      <c r="F903" s="155" t="s">
        <v>320</v>
      </c>
      <c r="H903" s="156">
        <v>15.4</v>
      </c>
      <c r="I903" s="157"/>
      <c r="L903" s="153"/>
      <c r="M903" s="158"/>
      <c r="T903" s="159"/>
      <c r="AT903" s="154" t="s">
        <v>145</v>
      </c>
      <c r="AU903" s="154" t="s">
        <v>83</v>
      </c>
      <c r="AV903" s="13" t="s">
        <v>83</v>
      </c>
      <c r="AW903" s="13" t="s">
        <v>30</v>
      </c>
      <c r="AX903" s="13" t="s">
        <v>73</v>
      </c>
      <c r="AY903" s="154" t="s">
        <v>136</v>
      </c>
    </row>
    <row r="904" spans="2:65" s="14" customFormat="1" ht="11.25">
      <c r="B904" s="160"/>
      <c r="D904" s="147" t="s">
        <v>145</v>
      </c>
      <c r="E904" s="161" t="s">
        <v>1</v>
      </c>
      <c r="F904" s="162" t="s">
        <v>149</v>
      </c>
      <c r="H904" s="163">
        <v>15.4</v>
      </c>
      <c r="I904" s="164"/>
      <c r="L904" s="160"/>
      <c r="M904" s="165"/>
      <c r="T904" s="166"/>
      <c r="AT904" s="161" t="s">
        <v>145</v>
      </c>
      <c r="AU904" s="161" t="s">
        <v>83</v>
      </c>
      <c r="AV904" s="14" t="s">
        <v>143</v>
      </c>
      <c r="AW904" s="14" t="s">
        <v>30</v>
      </c>
      <c r="AX904" s="14" t="s">
        <v>81</v>
      </c>
      <c r="AY904" s="161" t="s">
        <v>136</v>
      </c>
    </row>
    <row r="905" spans="2:65" s="1" customFormat="1" ht="16.5" customHeight="1">
      <c r="B905" s="32"/>
      <c r="C905" s="174" t="s">
        <v>741</v>
      </c>
      <c r="D905" s="174" t="s">
        <v>336</v>
      </c>
      <c r="E905" s="175" t="s">
        <v>742</v>
      </c>
      <c r="F905" s="176" t="s">
        <v>743</v>
      </c>
      <c r="G905" s="177" t="s">
        <v>229</v>
      </c>
      <c r="H905" s="178">
        <v>16.632000000000001</v>
      </c>
      <c r="I905" s="179"/>
      <c r="J905" s="180">
        <f>ROUND(I905*H905,2)</f>
        <v>0</v>
      </c>
      <c r="K905" s="176" t="s">
        <v>142</v>
      </c>
      <c r="L905" s="181"/>
      <c r="M905" s="182" t="s">
        <v>1</v>
      </c>
      <c r="N905" s="183" t="s">
        <v>38</v>
      </c>
      <c r="P905" s="142">
        <f>O905*H905</f>
        <v>0</v>
      </c>
      <c r="Q905" s="142">
        <v>3.5E-4</v>
      </c>
      <c r="R905" s="142">
        <f>Q905*H905</f>
        <v>5.8212000000000003E-3</v>
      </c>
      <c r="S905" s="142">
        <v>0</v>
      </c>
      <c r="T905" s="143">
        <f>S905*H905</f>
        <v>0</v>
      </c>
      <c r="AR905" s="144" t="s">
        <v>349</v>
      </c>
      <c r="AT905" s="144" t="s">
        <v>336</v>
      </c>
      <c r="AU905" s="144" t="s">
        <v>83</v>
      </c>
      <c r="AY905" s="17" t="s">
        <v>136</v>
      </c>
      <c r="BE905" s="145">
        <f>IF(N905="základní",J905,0)</f>
        <v>0</v>
      </c>
      <c r="BF905" s="145">
        <f>IF(N905="snížená",J905,0)</f>
        <v>0</v>
      </c>
      <c r="BG905" s="145">
        <f>IF(N905="zákl. přenesená",J905,0)</f>
        <v>0</v>
      </c>
      <c r="BH905" s="145">
        <f>IF(N905="sníž. přenesená",J905,0)</f>
        <v>0</v>
      </c>
      <c r="BI905" s="145">
        <f>IF(N905="nulová",J905,0)</f>
        <v>0</v>
      </c>
      <c r="BJ905" s="17" t="s">
        <v>81</v>
      </c>
      <c r="BK905" s="145">
        <f>ROUND(I905*H905,2)</f>
        <v>0</v>
      </c>
      <c r="BL905" s="17" t="s">
        <v>226</v>
      </c>
      <c r="BM905" s="144" t="s">
        <v>744</v>
      </c>
    </row>
    <row r="906" spans="2:65" s="13" customFormat="1" ht="11.25">
      <c r="B906" s="153"/>
      <c r="D906" s="147" t="s">
        <v>145</v>
      </c>
      <c r="F906" s="155" t="s">
        <v>745</v>
      </c>
      <c r="H906" s="156">
        <v>16.632000000000001</v>
      </c>
      <c r="I906" s="157"/>
      <c r="L906" s="153"/>
      <c r="M906" s="158"/>
      <c r="T906" s="159"/>
      <c r="AT906" s="154" t="s">
        <v>145</v>
      </c>
      <c r="AU906" s="154" t="s">
        <v>83</v>
      </c>
      <c r="AV906" s="13" t="s">
        <v>83</v>
      </c>
      <c r="AW906" s="13" t="s">
        <v>4</v>
      </c>
      <c r="AX906" s="13" t="s">
        <v>81</v>
      </c>
      <c r="AY906" s="154" t="s">
        <v>136</v>
      </c>
    </row>
    <row r="907" spans="2:65" s="1" customFormat="1" ht="24.2" customHeight="1">
      <c r="B907" s="32"/>
      <c r="C907" s="133" t="s">
        <v>746</v>
      </c>
      <c r="D907" s="133" t="s">
        <v>138</v>
      </c>
      <c r="E907" s="134" t="s">
        <v>747</v>
      </c>
      <c r="F907" s="135" t="s">
        <v>748</v>
      </c>
      <c r="G907" s="136" t="s">
        <v>229</v>
      </c>
      <c r="H907" s="137">
        <v>1.45</v>
      </c>
      <c r="I907" s="138"/>
      <c r="J907" s="139">
        <f>ROUND(I907*H907,2)</f>
        <v>0</v>
      </c>
      <c r="K907" s="135" t="s">
        <v>142</v>
      </c>
      <c r="L907" s="32"/>
      <c r="M907" s="140" t="s">
        <v>1</v>
      </c>
      <c r="N907" s="141" t="s">
        <v>38</v>
      </c>
      <c r="P907" s="142">
        <f>O907*H907</f>
        <v>0</v>
      </c>
      <c r="Q907" s="142">
        <v>0</v>
      </c>
      <c r="R907" s="142">
        <f>Q907*H907</f>
        <v>0</v>
      </c>
      <c r="S907" s="142">
        <v>0</v>
      </c>
      <c r="T907" s="143">
        <f>S907*H907</f>
        <v>0</v>
      </c>
      <c r="AR907" s="144" t="s">
        <v>226</v>
      </c>
      <c r="AT907" s="144" t="s">
        <v>138</v>
      </c>
      <c r="AU907" s="144" t="s">
        <v>83</v>
      </c>
      <c r="AY907" s="17" t="s">
        <v>136</v>
      </c>
      <c r="BE907" s="145">
        <f>IF(N907="základní",J907,0)</f>
        <v>0</v>
      </c>
      <c r="BF907" s="145">
        <f>IF(N907="snížená",J907,0)</f>
        <v>0</v>
      </c>
      <c r="BG907" s="145">
        <f>IF(N907="zákl. přenesená",J907,0)</f>
        <v>0</v>
      </c>
      <c r="BH907" s="145">
        <f>IF(N907="sníž. přenesená",J907,0)</f>
        <v>0</v>
      </c>
      <c r="BI907" s="145">
        <f>IF(N907="nulová",J907,0)</f>
        <v>0</v>
      </c>
      <c r="BJ907" s="17" t="s">
        <v>81</v>
      </c>
      <c r="BK907" s="145">
        <f>ROUND(I907*H907,2)</f>
        <v>0</v>
      </c>
      <c r="BL907" s="17" t="s">
        <v>226</v>
      </c>
      <c r="BM907" s="144" t="s">
        <v>749</v>
      </c>
    </row>
    <row r="908" spans="2:65" s="12" customFormat="1" ht="11.25">
      <c r="B908" s="146"/>
      <c r="D908" s="147" t="s">
        <v>145</v>
      </c>
      <c r="E908" s="148" t="s">
        <v>1</v>
      </c>
      <c r="F908" s="149" t="s">
        <v>168</v>
      </c>
      <c r="H908" s="148" t="s">
        <v>1</v>
      </c>
      <c r="I908" s="150"/>
      <c r="L908" s="146"/>
      <c r="M908" s="151"/>
      <c r="T908" s="152"/>
      <c r="AT908" s="148" t="s">
        <v>145</v>
      </c>
      <c r="AU908" s="148" t="s">
        <v>83</v>
      </c>
      <c r="AV908" s="12" t="s">
        <v>81</v>
      </c>
      <c r="AW908" s="12" t="s">
        <v>30</v>
      </c>
      <c r="AX908" s="12" t="s">
        <v>73</v>
      </c>
      <c r="AY908" s="148" t="s">
        <v>136</v>
      </c>
    </row>
    <row r="909" spans="2:65" s="13" customFormat="1" ht="11.25">
      <c r="B909" s="153"/>
      <c r="D909" s="147" t="s">
        <v>145</v>
      </c>
      <c r="E909" s="154" t="s">
        <v>1</v>
      </c>
      <c r="F909" s="155" t="s">
        <v>750</v>
      </c>
      <c r="H909" s="156">
        <v>1.45</v>
      </c>
      <c r="I909" s="157"/>
      <c r="L909" s="153"/>
      <c r="M909" s="158"/>
      <c r="T909" s="159"/>
      <c r="AT909" s="154" t="s">
        <v>145</v>
      </c>
      <c r="AU909" s="154" t="s">
        <v>83</v>
      </c>
      <c r="AV909" s="13" t="s">
        <v>83</v>
      </c>
      <c r="AW909" s="13" t="s">
        <v>30</v>
      </c>
      <c r="AX909" s="13" t="s">
        <v>73</v>
      </c>
      <c r="AY909" s="154" t="s">
        <v>136</v>
      </c>
    </row>
    <row r="910" spans="2:65" s="14" customFormat="1" ht="11.25">
      <c r="B910" s="160"/>
      <c r="D910" s="147" t="s">
        <v>145</v>
      </c>
      <c r="E910" s="161" t="s">
        <v>1</v>
      </c>
      <c r="F910" s="162" t="s">
        <v>149</v>
      </c>
      <c r="H910" s="163">
        <v>1.45</v>
      </c>
      <c r="I910" s="164"/>
      <c r="L910" s="160"/>
      <c r="M910" s="165"/>
      <c r="T910" s="166"/>
      <c r="AT910" s="161" t="s">
        <v>145</v>
      </c>
      <c r="AU910" s="161" t="s">
        <v>83</v>
      </c>
      <c r="AV910" s="14" t="s">
        <v>143</v>
      </c>
      <c r="AW910" s="14" t="s">
        <v>30</v>
      </c>
      <c r="AX910" s="14" t="s">
        <v>81</v>
      </c>
      <c r="AY910" s="161" t="s">
        <v>136</v>
      </c>
    </row>
    <row r="911" spans="2:65" s="1" customFormat="1" ht="16.5" customHeight="1">
      <c r="B911" s="32"/>
      <c r="C911" s="174" t="s">
        <v>751</v>
      </c>
      <c r="D911" s="174" t="s">
        <v>336</v>
      </c>
      <c r="E911" s="175" t="s">
        <v>752</v>
      </c>
      <c r="F911" s="176" t="s">
        <v>753</v>
      </c>
      <c r="G911" s="177" t="s">
        <v>229</v>
      </c>
      <c r="H911" s="178">
        <v>1.5660000000000001</v>
      </c>
      <c r="I911" s="179"/>
      <c r="J911" s="180">
        <f>ROUND(I911*H911,2)</f>
        <v>0</v>
      </c>
      <c r="K911" s="176" t="s">
        <v>142</v>
      </c>
      <c r="L911" s="181"/>
      <c r="M911" s="182" t="s">
        <v>1</v>
      </c>
      <c r="N911" s="183" t="s">
        <v>38</v>
      </c>
      <c r="P911" s="142">
        <f>O911*H911</f>
        <v>0</v>
      </c>
      <c r="Q911" s="142">
        <v>2.1000000000000001E-4</v>
      </c>
      <c r="R911" s="142">
        <f>Q911*H911</f>
        <v>3.2886000000000005E-4</v>
      </c>
      <c r="S911" s="142">
        <v>0</v>
      </c>
      <c r="T911" s="143">
        <f>S911*H911</f>
        <v>0</v>
      </c>
      <c r="AR911" s="144" t="s">
        <v>349</v>
      </c>
      <c r="AT911" s="144" t="s">
        <v>336</v>
      </c>
      <c r="AU911" s="144" t="s">
        <v>83</v>
      </c>
      <c r="AY911" s="17" t="s">
        <v>136</v>
      </c>
      <c r="BE911" s="145">
        <f>IF(N911="základní",J911,0)</f>
        <v>0</v>
      </c>
      <c r="BF911" s="145">
        <f>IF(N911="snížená",J911,0)</f>
        <v>0</v>
      </c>
      <c r="BG911" s="145">
        <f>IF(N911="zákl. přenesená",J911,0)</f>
        <v>0</v>
      </c>
      <c r="BH911" s="145">
        <f>IF(N911="sníž. přenesená",J911,0)</f>
        <v>0</v>
      </c>
      <c r="BI911" s="145">
        <f>IF(N911="nulová",J911,0)</f>
        <v>0</v>
      </c>
      <c r="BJ911" s="17" t="s">
        <v>81</v>
      </c>
      <c r="BK911" s="145">
        <f>ROUND(I911*H911,2)</f>
        <v>0</v>
      </c>
      <c r="BL911" s="17" t="s">
        <v>226</v>
      </c>
      <c r="BM911" s="144" t="s">
        <v>754</v>
      </c>
    </row>
    <row r="912" spans="2:65" s="13" customFormat="1" ht="11.25">
      <c r="B912" s="153"/>
      <c r="D912" s="147" t="s">
        <v>145</v>
      </c>
      <c r="F912" s="155" t="s">
        <v>755</v>
      </c>
      <c r="H912" s="156">
        <v>1.5660000000000001</v>
      </c>
      <c r="I912" s="157"/>
      <c r="L912" s="153"/>
      <c r="M912" s="158"/>
      <c r="T912" s="159"/>
      <c r="AT912" s="154" t="s">
        <v>145</v>
      </c>
      <c r="AU912" s="154" t="s">
        <v>83</v>
      </c>
      <c r="AV912" s="13" t="s">
        <v>83</v>
      </c>
      <c r="AW912" s="13" t="s">
        <v>4</v>
      </c>
      <c r="AX912" s="13" t="s">
        <v>81</v>
      </c>
      <c r="AY912" s="154" t="s">
        <v>136</v>
      </c>
    </row>
    <row r="913" spans="2:65" s="1" customFormat="1" ht="24.2" customHeight="1">
      <c r="B913" s="32"/>
      <c r="C913" s="133" t="s">
        <v>756</v>
      </c>
      <c r="D913" s="133" t="s">
        <v>138</v>
      </c>
      <c r="E913" s="134" t="s">
        <v>757</v>
      </c>
      <c r="F913" s="135" t="s">
        <v>758</v>
      </c>
      <c r="G913" s="136" t="s">
        <v>141</v>
      </c>
      <c r="H913" s="137">
        <v>14.01</v>
      </c>
      <c r="I913" s="138"/>
      <c r="J913" s="139">
        <f>ROUND(I913*H913,2)</f>
        <v>0</v>
      </c>
      <c r="K913" s="135" t="s">
        <v>142</v>
      </c>
      <c r="L913" s="32"/>
      <c r="M913" s="140" t="s">
        <v>1</v>
      </c>
      <c r="N913" s="141" t="s">
        <v>38</v>
      </c>
      <c r="P913" s="142">
        <f>O913*H913</f>
        <v>0</v>
      </c>
      <c r="Q913" s="142">
        <v>0</v>
      </c>
      <c r="R913" s="142">
        <f>Q913*H913</f>
        <v>0</v>
      </c>
      <c r="S913" s="142">
        <v>0</v>
      </c>
      <c r="T913" s="143">
        <f>S913*H913</f>
        <v>0</v>
      </c>
      <c r="AR913" s="144" t="s">
        <v>226</v>
      </c>
      <c r="AT913" s="144" t="s">
        <v>138</v>
      </c>
      <c r="AU913" s="144" t="s">
        <v>83</v>
      </c>
      <c r="AY913" s="17" t="s">
        <v>136</v>
      </c>
      <c r="BE913" s="145">
        <f>IF(N913="základní",J913,0)</f>
        <v>0</v>
      </c>
      <c r="BF913" s="145">
        <f>IF(N913="snížená",J913,0)</f>
        <v>0</v>
      </c>
      <c r="BG913" s="145">
        <f>IF(N913="zákl. přenesená",J913,0)</f>
        <v>0</v>
      </c>
      <c r="BH913" s="145">
        <f>IF(N913="sníž. přenesená",J913,0)</f>
        <v>0</v>
      </c>
      <c r="BI913" s="145">
        <f>IF(N913="nulová",J913,0)</f>
        <v>0</v>
      </c>
      <c r="BJ913" s="17" t="s">
        <v>81</v>
      </c>
      <c r="BK913" s="145">
        <f>ROUND(I913*H913,2)</f>
        <v>0</v>
      </c>
      <c r="BL913" s="17" t="s">
        <v>226</v>
      </c>
      <c r="BM913" s="144" t="s">
        <v>759</v>
      </c>
    </row>
    <row r="914" spans="2:65" s="12" customFormat="1" ht="11.25">
      <c r="B914" s="146"/>
      <c r="D914" s="147" t="s">
        <v>145</v>
      </c>
      <c r="E914" s="148" t="s">
        <v>1</v>
      </c>
      <c r="F914" s="149" t="s">
        <v>638</v>
      </c>
      <c r="H914" s="148" t="s">
        <v>1</v>
      </c>
      <c r="I914" s="150"/>
      <c r="L914" s="146"/>
      <c r="M914" s="151"/>
      <c r="T914" s="152"/>
      <c r="AT914" s="148" t="s">
        <v>145</v>
      </c>
      <c r="AU914" s="148" t="s">
        <v>83</v>
      </c>
      <c r="AV914" s="12" t="s">
        <v>81</v>
      </c>
      <c r="AW914" s="12" t="s">
        <v>30</v>
      </c>
      <c r="AX914" s="12" t="s">
        <v>73</v>
      </c>
      <c r="AY914" s="148" t="s">
        <v>136</v>
      </c>
    </row>
    <row r="915" spans="2:65" s="12" customFormat="1" ht="11.25">
      <c r="B915" s="146"/>
      <c r="D915" s="147" t="s">
        <v>145</v>
      </c>
      <c r="E915" s="148" t="s">
        <v>1</v>
      </c>
      <c r="F915" s="149" t="s">
        <v>723</v>
      </c>
      <c r="H915" s="148" t="s">
        <v>1</v>
      </c>
      <c r="I915" s="150"/>
      <c r="L915" s="146"/>
      <c r="M915" s="151"/>
      <c r="T915" s="152"/>
      <c r="AT915" s="148" t="s">
        <v>145</v>
      </c>
      <c r="AU915" s="148" t="s">
        <v>83</v>
      </c>
      <c r="AV915" s="12" t="s">
        <v>81</v>
      </c>
      <c r="AW915" s="12" t="s">
        <v>30</v>
      </c>
      <c r="AX915" s="12" t="s">
        <v>73</v>
      </c>
      <c r="AY915" s="148" t="s">
        <v>136</v>
      </c>
    </row>
    <row r="916" spans="2:65" s="13" customFormat="1" ht="11.25">
      <c r="B916" s="153"/>
      <c r="D916" s="147" t="s">
        <v>145</v>
      </c>
      <c r="E916" s="154" t="s">
        <v>1</v>
      </c>
      <c r="F916" s="155" t="s">
        <v>440</v>
      </c>
      <c r="H916" s="156">
        <v>14.01</v>
      </c>
      <c r="I916" s="157"/>
      <c r="L916" s="153"/>
      <c r="M916" s="158"/>
      <c r="T916" s="159"/>
      <c r="AT916" s="154" t="s">
        <v>145</v>
      </c>
      <c r="AU916" s="154" t="s">
        <v>83</v>
      </c>
      <c r="AV916" s="13" t="s">
        <v>83</v>
      </c>
      <c r="AW916" s="13" t="s">
        <v>30</v>
      </c>
      <c r="AX916" s="13" t="s">
        <v>73</v>
      </c>
      <c r="AY916" s="154" t="s">
        <v>136</v>
      </c>
    </row>
    <row r="917" spans="2:65" s="14" customFormat="1" ht="11.25">
      <c r="B917" s="160"/>
      <c r="D917" s="147" t="s">
        <v>145</v>
      </c>
      <c r="E917" s="161" t="s">
        <v>1</v>
      </c>
      <c r="F917" s="162" t="s">
        <v>149</v>
      </c>
      <c r="H917" s="163">
        <v>14.01</v>
      </c>
      <c r="I917" s="164"/>
      <c r="L917" s="160"/>
      <c r="M917" s="165"/>
      <c r="T917" s="166"/>
      <c r="AT917" s="161" t="s">
        <v>145</v>
      </c>
      <c r="AU917" s="161" t="s">
        <v>83</v>
      </c>
      <c r="AV917" s="14" t="s">
        <v>143</v>
      </c>
      <c r="AW917" s="14" t="s">
        <v>30</v>
      </c>
      <c r="AX917" s="14" t="s">
        <v>81</v>
      </c>
      <c r="AY917" s="161" t="s">
        <v>136</v>
      </c>
    </row>
    <row r="918" spans="2:65" s="1" customFormat="1" ht="44.25" customHeight="1">
      <c r="B918" s="32"/>
      <c r="C918" s="174" t="s">
        <v>760</v>
      </c>
      <c r="D918" s="174" t="s">
        <v>336</v>
      </c>
      <c r="E918" s="175" t="s">
        <v>761</v>
      </c>
      <c r="F918" s="176" t="s">
        <v>762</v>
      </c>
      <c r="G918" s="177" t="s">
        <v>141</v>
      </c>
      <c r="H918" s="178">
        <v>15.131</v>
      </c>
      <c r="I918" s="179"/>
      <c r="J918" s="180">
        <f>ROUND(I918*H918,2)</f>
        <v>0</v>
      </c>
      <c r="K918" s="176" t="s">
        <v>142</v>
      </c>
      <c r="L918" s="181"/>
      <c r="M918" s="182" t="s">
        <v>1</v>
      </c>
      <c r="N918" s="183" t="s">
        <v>38</v>
      </c>
      <c r="P918" s="142">
        <f>O918*H918</f>
        <v>0</v>
      </c>
      <c r="Q918" s="142">
        <v>7.7999999999999996E-3</v>
      </c>
      <c r="R918" s="142">
        <f>Q918*H918</f>
        <v>0.1180218</v>
      </c>
      <c r="S918" s="142">
        <v>0</v>
      </c>
      <c r="T918" s="143">
        <f>S918*H918</f>
        <v>0</v>
      </c>
      <c r="AR918" s="144" t="s">
        <v>349</v>
      </c>
      <c r="AT918" s="144" t="s">
        <v>336</v>
      </c>
      <c r="AU918" s="144" t="s">
        <v>83</v>
      </c>
      <c r="AY918" s="17" t="s">
        <v>136</v>
      </c>
      <c r="BE918" s="145">
        <f>IF(N918="základní",J918,0)</f>
        <v>0</v>
      </c>
      <c r="BF918" s="145">
        <f>IF(N918="snížená",J918,0)</f>
        <v>0</v>
      </c>
      <c r="BG918" s="145">
        <f>IF(N918="zákl. přenesená",J918,0)</f>
        <v>0</v>
      </c>
      <c r="BH918" s="145">
        <f>IF(N918="sníž. přenesená",J918,0)</f>
        <v>0</v>
      </c>
      <c r="BI918" s="145">
        <f>IF(N918="nulová",J918,0)</f>
        <v>0</v>
      </c>
      <c r="BJ918" s="17" t="s">
        <v>81</v>
      </c>
      <c r="BK918" s="145">
        <f>ROUND(I918*H918,2)</f>
        <v>0</v>
      </c>
      <c r="BL918" s="17" t="s">
        <v>226</v>
      </c>
      <c r="BM918" s="144" t="s">
        <v>763</v>
      </c>
    </row>
    <row r="919" spans="2:65" s="13" customFormat="1" ht="11.25">
      <c r="B919" s="153"/>
      <c r="D919" s="147" t="s">
        <v>145</v>
      </c>
      <c r="F919" s="155" t="s">
        <v>764</v>
      </c>
      <c r="H919" s="156">
        <v>15.131</v>
      </c>
      <c r="I919" s="157"/>
      <c r="L919" s="153"/>
      <c r="M919" s="158"/>
      <c r="T919" s="159"/>
      <c r="AT919" s="154" t="s">
        <v>145</v>
      </c>
      <c r="AU919" s="154" t="s">
        <v>83</v>
      </c>
      <c r="AV919" s="13" t="s">
        <v>83</v>
      </c>
      <c r="AW919" s="13" t="s">
        <v>4</v>
      </c>
      <c r="AX919" s="13" t="s">
        <v>81</v>
      </c>
      <c r="AY919" s="154" t="s">
        <v>136</v>
      </c>
    </row>
    <row r="920" spans="2:65" s="1" customFormat="1" ht="21.75" customHeight="1">
      <c r="B920" s="32"/>
      <c r="C920" s="133" t="s">
        <v>765</v>
      </c>
      <c r="D920" s="133" t="s">
        <v>138</v>
      </c>
      <c r="E920" s="134" t="s">
        <v>766</v>
      </c>
      <c r="F920" s="135" t="s">
        <v>767</v>
      </c>
      <c r="G920" s="136" t="s">
        <v>141</v>
      </c>
      <c r="H920" s="137">
        <v>14.01</v>
      </c>
      <c r="I920" s="138"/>
      <c r="J920" s="139">
        <f>ROUND(I920*H920,2)</f>
        <v>0</v>
      </c>
      <c r="K920" s="135" t="s">
        <v>142</v>
      </c>
      <c r="L920" s="32"/>
      <c r="M920" s="140" t="s">
        <v>1</v>
      </c>
      <c r="N920" s="141" t="s">
        <v>38</v>
      </c>
      <c r="P920" s="142">
        <f>O920*H920</f>
        <v>0</v>
      </c>
      <c r="Q920" s="142">
        <v>0</v>
      </c>
      <c r="R920" s="142">
        <f>Q920*H920</f>
        <v>0</v>
      </c>
      <c r="S920" s="142">
        <v>7.0000000000000001E-3</v>
      </c>
      <c r="T920" s="143">
        <f>S920*H920</f>
        <v>9.8070000000000004E-2</v>
      </c>
      <c r="AR920" s="144" t="s">
        <v>226</v>
      </c>
      <c r="AT920" s="144" t="s">
        <v>138</v>
      </c>
      <c r="AU920" s="144" t="s">
        <v>83</v>
      </c>
      <c r="AY920" s="17" t="s">
        <v>136</v>
      </c>
      <c r="BE920" s="145">
        <f>IF(N920="základní",J920,0)</f>
        <v>0</v>
      </c>
      <c r="BF920" s="145">
        <f>IF(N920="snížená",J920,0)</f>
        <v>0</v>
      </c>
      <c r="BG920" s="145">
        <f>IF(N920="zákl. přenesená",J920,0)</f>
        <v>0</v>
      </c>
      <c r="BH920" s="145">
        <f>IF(N920="sníž. přenesená",J920,0)</f>
        <v>0</v>
      </c>
      <c r="BI920" s="145">
        <f>IF(N920="nulová",J920,0)</f>
        <v>0</v>
      </c>
      <c r="BJ920" s="17" t="s">
        <v>81</v>
      </c>
      <c r="BK920" s="145">
        <f>ROUND(I920*H920,2)</f>
        <v>0</v>
      </c>
      <c r="BL920" s="17" t="s">
        <v>226</v>
      </c>
      <c r="BM920" s="144" t="s">
        <v>768</v>
      </c>
    </row>
    <row r="921" spans="2:65" s="12" customFormat="1" ht="11.25">
      <c r="B921" s="146"/>
      <c r="D921" s="147" t="s">
        <v>145</v>
      </c>
      <c r="E921" s="148" t="s">
        <v>1</v>
      </c>
      <c r="F921" s="149" t="s">
        <v>146</v>
      </c>
      <c r="H921" s="148" t="s">
        <v>1</v>
      </c>
      <c r="I921" s="150"/>
      <c r="L921" s="146"/>
      <c r="M921" s="151"/>
      <c r="T921" s="152"/>
      <c r="AT921" s="148" t="s">
        <v>145</v>
      </c>
      <c r="AU921" s="148" t="s">
        <v>83</v>
      </c>
      <c r="AV921" s="12" t="s">
        <v>81</v>
      </c>
      <c r="AW921" s="12" t="s">
        <v>30</v>
      </c>
      <c r="AX921" s="12" t="s">
        <v>73</v>
      </c>
      <c r="AY921" s="148" t="s">
        <v>136</v>
      </c>
    </row>
    <row r="922" spans="2:65" s="13" customFormat="1" ht="11.25">
      <c r="B922" s="153"/>
      <c r="D922" s="147" t="s">
        <v>145</v>
      </c>
      <c r="E922" s="154" t="s">
        <v>1</v>
      </c>
      <c r="F922" s="155" t="s">
        <v>440</v>
      </c>
      <c r="H922" s="156">
        <v>14.01</v>
      </c>
      <c r="I922" s="157"/>
      <c r="L922" s="153"/>
      <c r="M922" s="158"/>
      <c r="T922" s="159"/>
      <c r="AT922" s="154" t="s">
        <v>145</v>
      </c>
      <c r="AU922" s="154" t="s">
        <v>83</v>
      </c>
      <c r="AV922" s="13" t="s">
        <v>83</v>
      </c>
      <c r="AW922" s="13" t="s">
        <v>30</v>
      </c>
      <c r="AX922" s="13" t="s">
        <v>73</v>
      </c>
      <c r="AY922" s="154" t="s">
        <v>136</v>
      </c>
    </row>
    <row r="923" spans="2:65" s="14" customFormat="1" ht="11.25">
      <c r="B923" s="160"/>
      <c r="D923" s="147" t="s">
        <v>145</v>
      </c>
      <c r="E923" s="161" t="s">
        <v>1</v>
      </c>
      <c r="F923" s="162" t="s">
        <v>149</v>
      </c>
      <c r="H923" s="163">
        <v>14.01</v>
      </c>
      <c r="I923" s="164"/>
      <c r="L923" s="160"/>
      <c r="M923" s="165"/>
      <c r="T923" s="166"/>
      <c r="AT923" s="161" t="s">
        <v>145</v>
      </c>
      <c r="AU923" s="161" t="s">
        <v>83</v>
      </c>
      <c r="AV923" s="14" t="s">
        <v>143</v>
      </c>
      <c r="AW923" s="14" t="s">
        <v>30</v>
      </c>
      <c r="AX923" s="14" t="s">
        <v>81</v>
      </c>
      <c r="AY923" s="161" t="s">
        <v>136</v>
      </c>
    </row>
    <row r="924" spans="2:65" s="1" customFormat="1" ht="24.2" customHeight="1">
      <c r="B924" s="32"/>
      <c r="C924" s="133" t="s">
        <v>769</v>
      </c>
      <c r="D924" s="133" t="s">
        <v>138</v>
      </c>
      <c r="E924" s="134" t="s">
        <v>770</v>
      </c>
      <c r="F924" s="135" t="s">
        <v>771</v>
      </c>
      <c r="G924" s="136" t="s">
        <v>141</v>
      </c>
      <c r="H924" s="137">
        <v>14.01</v>
      </c>
      <c r="I924" s="138"/>
      <c r="J924" s="139">
        <f>ROUND(I924*H924,2)</f>
        <v>0</v>
      </c>
      <c r="K924" s="135" t="s">
        <v>142</v>
      </c>
      <c r="L924" s="32"/>
      <c r="M924" s="140" t="s">
        <v>1</v>
      </c>
      <c r="N924" s="141" t="s">
        <v>38</v>
      </c>
      <c r="P924" s="142">
        <f>O924*H924</f>
        <v>0</v>
      </c>
      <c r="Q924" s="142">
        <v>0</v>
      </c>
      <c r="R924" s="142">
        <f>Q924*H924</f>
        <v>0</v>
      </c>
      <c r="S924" s="142">
        <v>0</v>
      </c>
      <c r="T924" s="143">
        <f>S924*H924</f>
        <v>0</v>
      </c>
      <c r="AR924" s="144" t="s">
        <v>226</v>
      </c>
      <c r="AT924" s="144" t="s">
        <v>138</v>
      </c>
      <c r="AU924" s="144" t="s">
        <v>83</v>
      </c>
      <c r="AY924" s="17" t="s">
        <v>136</v>
      </c>
      <c r="BE924" s="145">
        <f>IF(N924="základní",J924,0)</f>
        <v>0</v>
      </c>
      <c r="BF924" s="145">
        <f>IF(N924="snížená",J924,0)</f>
        <v>0</v>
      </c>
      <c r="BG924" s="145">
        <f>IF(N924="zákl. přenesená",J924,0)</f>
        <v>0</v>
      </c>
      <c r="BH924" s="145">
        <f>IF(N924="sníž. přenesená",J924,0)</f>
        <v>0</v>
      </c>
      <c r="BI924" s="145">
        <f>IF(N924="nulová",J924,0)</f>
        <v>0</v>
      </c>
      <c r="BJ924" s="17" t="s">
        <v>81</v>
      </c>
      <c r="BK924" s="145">
        <f>ROUND(I924*H924,2)</f>
        <v>0</v>
      </c>
      <c r="BL924" s="17" t="s">
        <v>226</v>
      </c>
      <c r="BM924" s="144" t="s">
        <v>772</v>
      </c>
    </row>
    <row r="925" spans="2:65" s="12" customFormat="1" ht="11.25">
      <c r="B925" s="146"/>
      <c r="D925" s="147" t="s">
        <v>145</v>
      </c>
      <c r="E925" s="148" t="s">
        <v>1</v>
      </c>
      <c r="F925" s="149" t="s">
        <v>638</v>
      </c>
      <c r="H925" s="148" t="s">
        <v>1</v>
      </c>
      <c r="I925" s="150"/>
      <c r="L925" s="146"/>
      <c r="M925" s="151"/>
      <c r="T925" s="152"/>
      <c r="AT925" s="148" t="s">
        <v>145</v>
      </c>
      <c r="AU925" s="148" t="s">
        <v>83</v>
      </c>
      <c r="AV925" s="12" t="s">
        <v>81</v>
      </c>
      <c r="AW925" s="12" t="s">
        <v>30</v>
      </c>
      <c r="AX925" s="12" t="s">
        <v>73</v>
      </c>
      <c r="AY925" s="148" t="s">
        <v>136</v>
      </c>
    </row>
    <row r="926" spans="2:65" s="12" customFormat="1" ht="11.25">
      <c r="B926" s="146"/>
      <c r="D926" s="147" t="s">
        <v>145</v>
      </c>
      <c r="E926" s="148" t="s">
        <v>1</v>
      </c>
      <c r="F926" s="149" t="s">
        <v>723</v>
      </c>
      <c r="H926" s="148" t="s">
        <v>1</v>
      </c>
      <c r="I926" s="150"/>
      <c r="L926" s="146"/>
      <c r="M926" s="151"/>
      <c r="T926" s="152"/>
      <c r="AT926" s="148" t="s">
        <v>145</v>
      </c>
      <c r="AU926" s="148" t="s">
        <v>83</v>
      </c>
      <c r="AV926" s="12" t="s">
        <v>81</v>
      </c>
      <c r="AW926" s="12" t="s">
        <v>30</v>
      </c>
      <c r="AX926" s="12" t="s">
        <v>73</v>
      </c>
      <c r="AY926" s="148" t="s">
        <v>136</v>
      </c>
    </row>
    <row r="927" spans="2:65" s="13" customFormat="1" ht="11.25">
      <c r="B927" s="153"/>
      <c r="D927" s="147" t="s">
        <v>145</v>
      </c>
      <c r="E927" s="154" t="s">
        <v>1</v>
      </c>
      <c r="F927" s="155" t="s">
        <v>440</v>
      </c>
      <c r="H927" s="156">
        <v>14.01</v>
      </c>
      <c r="I927" s="157"/>
      <c r="L927" s="153"/>
      <c r="M927" s="158"/>
      <c r="T927" s="159"/>
      <c r="AT927" s="154" t="s">
        <v>145</v>
      </c>
      <c r="AU927" s="154" t="s">
        <v>83</v>
      </c>
      <c r="AV927" s="13" t="s">
        <v>83</v>
      </c>
      <c r="AW927" s="13" t="s">
        <v>30</v>
      </c>
      <c r="AX927" s="13" t="s">
        <v>73</v>
      </c>
      <c r="AY927" s="154" t="s">
        <v>136</v>
      </c>
    </row>
    <row r="928" spans="2:65" s="14" customFormat="1" ht="11.25">
      <c r="B928" s="160"/>
      <c r="D928" s="147" t="s">
        <v>145</v>
      </c>
      <c r="E928" s="161" t="s">
        <v>1</v>
      </c>
      <c r="F928" s="162" t="s">
        <v>149</v>
      </c>
      <c r="H928" s="163">
        <v>14.01</v>
      </c>
      <c r="I928" s="164"/>
      <c r="L928" s="160"/>
      <c r="M928" s="165"/>
      <c r="T928" s="166"/>
      <c r="AT928" s="161" t="s">
        <v>145</v>
      </c>
      <c r="AU928" s="161" t="s">
        <v>83</v>
      </c>
      <c r="AV928" s="14" t="s">
        <v>143</v>
      </c>
      <c r="AW928" s="14" t="s">
        <v>30</v>
      </c>
      <c r="AX928" s="14" t="s">
        <v>81</v>
      </c>
      <c r="AY928" s="161" t="s">
        <v>136</v>
      </c>
    </row>
    <row r="929" spans="2:65" s="1" customFormat="1" ht="16.5" customHeight="1">
      <c r="B929" s="32"/>
      <c r="C929" s="174" t="s">
        <v>773</v>
      </c>
      <c r="D929" s="174" t="s">
        <v>336</v>
      </c>
      <c r="E929" s="175" t="s">
        <v>774</v>
      </c>
      <c r="F929" s="176" t="s">
        <v>775</v>
      </c>
      <c r="G929" s="177" t="s">
        <v>141</v>
      </c>
      <c r="H929" s="178">
        <v>15.131</v>
      </c>
      <c r="I929" s="179"/>
      <c r="J929" s="180">
        <f>ROUND(I929*H929,2)</f>
        <v>0</v>
      </c>
      <c r="K929" s="176" t="s">
        <v>142</v>
      </c>
      <c r="L929" s="181"/>
      <c r="M929" s="182" t="s">
        <v>1</v>
      </c>
      <c r="N929" s="183" t="s">
        <v>38</v>
      </c>
      <c r="P929" s="142">
        <f>O929*H929</f>
        <v>0</v>
      </c>
      <c r="Q929" s="142">
        <v>4.0000000000000002E-4</v>
      </c>
      <c r="R929" s="142">
        <f>Q929*H929</f>
        <v>6.0524000000000003E-3</v>
      </c>
      <c r="S929" s="142">
        <v>0</v>
      </c>
      <c r="T929" s="143">
        <f>S929*H929</f>
        <v>0</v>
      </c>
      <c r="AR929" s="144" t="s">
        <v>349</v>
      </c>
      <c r="AT929" s="144" t="s">
        <v>336</v>
      </c>
      <c r="AU929" s="144" t="s">
        <v>83</v>
      </c>
      <c r="AY929" s="17" t="s">
        <v>136</v>
      </c>
      <c r="BE929" s="145">
        <f>IF(N929="základní",J929,0)</f>
        <v>0</v>
      </c>
      <c r="BF929" s="145">
        <f>IF(N929="snížená",J929,0)</f>
        <v>0</v>
      </c>
      <c r="BG929" s="145">
        <f>IF(N929="zákl. přenesená",J929,0)</f>
        <v>0</v>
      </c>
      <c r="BH929" s="145">
        <f>IF(N929="sníž. přenesená",J929,0)</f>
        <v>0</v>
      </c>
      <c r="BI929" s="145">
        <f>IF(N929="nulová",J929,0)</f>
        <v>0</v>
      </c>
      <c r="BJ929" s="17" t="s">
        <v>81</v>
      </c>
      <c r="BK929" s="145">
        <f>ROUND(I929*H929,2)</f>
        <v>0</v>
      </c>
      <c r="BL929" s="17" t="s">
        <v>226</v>
      </c>
      <c r="BM929" s="144" t="s">
        <v>776</v>
      </c>
    </row>
    <row r="930" spans="2:65" s="13" customFormat="1" ht="11.25">
      <c r="B930" s="153"/>
      <c r="D930" s="147" t="s">
        <v>145</v>
      </c>
      <c r="F930" s="155" t="s">
        <v>764</v>
      </c>
      <c r="H930" s="156">
        <v>15.131</v>
      </c>
      <c r="I930" s="157"/>
      <c r="L930" s="153"/>
      <c r="M930" s="158"/>
      <c r="T930" s="159"/>
      <c r="AT930" s="154" t="s">
        <v>145</v>
      </c>
      <c r="AU930" s="154" t="s">
        <v>83</v>
      </c>
      <c r="AV930" s="13" t="s">
        <v>83</v>
      </c>
      <c r="AW930" s="13" t="s">
        <v>4</v>
      </c>
      <c r="AX930" s="13" t="s">
        <v>81</v>
      </c>
      <c r="AY930" s="154" t="s">
        <v>136</v>
      </c>
    </row>
    <row r="931" spans="2:65" s="1" customFormat="1" ht="24.2" customHeight="1">
      <c r="B931" s="32"/>
      <c r="C931" s="133" t="s">
        <v>777</v>
      </c>
      <c r="D931" s="133" t="s">
        <v>138</v>
      </c>
      <c r="E931" s="134" t="s">
        <v>778</v>
      </c>
      <c r="F931" s="135" t="s">
        <v>779</v>
      </c>
      <c r="G931" s="136" t="s">
        <v>615</v>
      </c>
      <c r="H931" s="184"/>
      <c r="I931" s="138"/>
      <c r="J931" s="139">
        <f>ROUND(I931*H931,2)</f>
        <v>0</v>
      </c>
      <c r="K931" s="135" t="s">
        <v>142</v>
      </c>
      <c r="L931" s="32"/>
      <c r="M931" s="140" t="s">
        <v>1</v>
      </c>
      <c r="N931" s="141" t="s">
        <v>38</v>
      </c>
      <c r="P931" s="142">
        <f>O931*H931</f>
        <v>0</v>
      </c>
      <c r="Q931" s="142">
        <v>0</v>
      </c>
      <c r="R931" s="142">
        <f>Q931*H931</f>
        <v>0</v>
      </c>
      <c r="S931" s="142">
        <v>0</v>
      </c>
      <c r="T931" s="143">
        <f>S931*H931</f>
        <v>0</v>
      </c>
      <c r="AR931" s="144" t="s">
        <v>226</v>
      </c>
      <c r="AT931" s="144" t="s">
        <v>138</v>
      </c>
      <c r="AU931" s="144" t="s">
        <v>83</v>
      </c>
      <c r="AY931" s="17" t="s">
        <v>136</v>
      </c>
      <c r="BE931" s="145">
        <f>IF(N931="základní",J931,0)</f>
        <v>0</v>
      </c>
      <c r="BF931" s="145">
        <f>IF(N931="snížená",J931,0)</f>
        <v>0</v>
      </c>
      <c r="BG931" s="145">
        <f>IF(N931="zákl. přenesená",J931,0)</f>
        <v>0</v>
      </c>
      <c r="BH931" s="145">
        <f>IF(N931="sníž. přenesená",J931,0)</f>
        <v>0</v>
      </c>
      <c r="BI931" s="145">
        <f>IF(N931="nulová",J931,0)</f>
        <v>0</v>
      </c>
      <c r="BJ931" s="17" t="s">
        <v>81</v>
      </c>
      <c r="BK931" s="145">
        <f>ROUND(I931*H931,2)</f>
        <v>0</v>
      </c>
      <c r="BL931" s="17" t="s">
        <v>226</v>
      </c>
      <c r="BM931" s="144" t="s">
        <v>780</v>
      </c>
    </row>
    <row r="932" spans="2:65" s="11" customFormat="1" ht="22.9" customHeight="1">
      <c r="B932" s="121"/>
      <c r="D932" s="122" t="s">
        <v>72</v>
      </c>
      <c r="E932" s="131" t="s">
        <v>781</v>
      </c>
      <c r="F932" s="131" t="s">
        <v>782</v>
      </c>
      <c r="I932" s="124"/>
      <c r="J932" s="132">
        <f>BK932</f>
        <v>0</v>
      </c>
      <c r="L932" s="121"/>
      <c r="M932" s="126"/>
      <c r="P932" s="127">
        <f>SUM(P933:P1041)</f>
        <v>0</v>
      </c>
      <c r="R932" s="127">
        <f>SUM(R933:R1041)</f>
        <v>2.7468979349999998</v>
      </c>
      <c r="T932" s="128">
        <f>SUM(T933:T1041)</f>
        <v>0</v>
      </c>
      <c r="AR932" s="122" t="s">
        <v>83</v>
      </c>
      <c r="AT932" s="129" t="s">
        <v>72</v>
      </c>
      <c r="AU932" s="129" t="s">
        <v>81</v>
      </c>
      <c r="AY932" s="122" t="s">
        <v>136</v>
      </c>
      <c r="BK932" s="130">
        <f>SUM(BK933:BK1041)</f>
        <v>0</v>
      </c>
    </row>
    <row r="933" spans="2:65" s="1" customFormat="1" ht="16.5" customHeight="1">
      <c r="B933" s="32"/>
      <c r="C933" s="133" t="s">
        <v>783</v>
      </c>
      <c r="D933" s="133" t="s">
        <v>138</v>
      </c>
      <c r="E933" s="134" t="s">
        <v>784</v>
      </c>
      <c r="F933" s="135" t="s">
        <v>785</v>
      </c>
      <c r="G933" s="136" t="s">
        <v>141</v>
      </c>
      <c r="H933" s="137">
        <v>81.795000000000002</v>
      </c>
      <c r="I933" s="138"/>
      <c r="J933" s="139">
        <f>ROUND(I933*H933,2)</f>
        <v>0</v>
      </c>
      <c r="K933" s="135" t="s">
        <v>142</v>
      </c>
      <c r="L933" s="32"/>
      <c r="M933" s="140" t="s">
        <v>1</v>
      </c>
      <c r="N933" s="141" t="s">
        <v>38</v>
      </c>
      <c r="P933" s="142">
        <f>O933*H933</f>
        <v>0</v>
      </c>
      <c r="Q933" s="142">
        <v>2.9999999999999997E-4</v>
      </c>
      <c r="R933" s="142">
        <f>Q933*H933</f>
        <v>2.4538499999999998E-2</v>
      </c>
      <c r="S933" s="142">
        <v>0</v>
      </c>
      <c r="T933" s="143">
        <f>S933*H933</f>
        <v>0</v>
      </c>
      <c r="AR933" s="144" t="s">
        <v>226</v>
      </c>
      <c r="AT933" s="144" t="s">
        <v>138</v>
      </c>
      <c r="AU933" s="144" t="s">
        <v>83</v>
      </c>
      <c r="AY933" s="17" t="s">
        <v>136</v>
      </c>
      <c r="BE933" s="145">
        <f>IF(N933="základní",J933,0)</f>
        <v>0</v>
      </c>
      <c r="BF933" s="145">
        <f>IF(N933="snížená",J933,0)</f>
        <v>0</v>
      </c>
      <c r="BG933" s="145">
        <f>IF(N933="zákl. přenesená",J933,0)</f>
        <v>0</v>
      </c>
      <c r="BH933" s="145">
        <f>IF(N933="sníž. přenesená",J933,0)</f>
        <v>0</v>
      </c>
      <c r="BI933" s="145">
        <f>IF(N933="nulová",J933,0)</f>
        <v>0</v>
      </c>
      <c r="BJ933" s="17" t="s">
        <v>81</v>
      </c>
      <c r="BK933" s="145">
        <f>ROUND(I933*H933,2)</f>
        <v>0</v>
      </c>
      <c r="BL933" s="17" t="s">
        <v>226</v>
      </c>
      <c r="BM933" s="144" t="s">
        <v>786</v>
      </c>
    </row>
    <row r="934" spans="2:65" s="12" customFormat="1" ht="11.25">
      <c r="B934" s="146"/>
      <c r="D934" s="147" t="s">
        <v>145</v>
      </c>
      <c r="E934" s="148" t="s">
        <v>1</v>
      </c>
      <c r="F934" s="149" t="s">
        <v>168</v>
      </c>
      <c r="H934" s="148" t="s">
        <v>1</v>
      </c>
      <c r="I934" s="150"/>
      <c r="L934" s="146"/>
      <c r="M934" s="151"/>
      <c r="T934" s="152"/>
      <c r="AT934" s="148" t="s">
        <v>145</v>
      </c>
      <c r="AU934" s="148" t="s">
        <v>83</v>
      </c>
      <c r="AV934" s="12" t="s">
        <v>81</v>
      </c>
      <c r="AW934" s="12" t="s">
        <v>30</v>
      </c>
      <c r="AX934" s="12" t="s">
        <v>73</v>
      </c>
      <c r="AY934" s="148" t="s">
        <v>136</v>
      </c>
    </row>
    <row r="935" spans="2:65" s="13" customFormat="1" ht="11.25">
      <c r="B935" s="153"/>
      <c r="D935" s="147" t="s">
        <v>145</v>
      </c>
      <c r="E935" s="154" t="s">
        <v>1</v>
      </c>
      <c r="F935" s="155" t="s">
        <v>787</v>
      </c>
      <c r="H935" s="156">
        <v>17.600000000000001</v>
      </c>
      <c r="I935" s="157"/>
      <c r="L935" s="153"/>
      <c r="M935" s="158"/>
      <c r="T935" s="159"/>
      <c r="AT935" s="154" t="s">
        <v>145</v>
      </c>
      <c r="AU935" s="154" t="s">
        <v>83</v>
      </c>
      <c r="AV935" s="13" t="s">
        <v>83</v>
      </c>
      <c r="AW935" s="13" t="s">
        <v>30</v>
      </c>
      <c r="AX935" s="13" t="s">
        <v>73</v>
      </c>
      <c r="AY935" s="154" t="s">
        <v>136</v>
      </c>
    </row>
    <row r="936" spans="2:65" s="13" customFormat="1" ht="11.25">
      <c r="B936" s="153"/>
      <c r="D936" s="147" t="s">
        <v>145</v>
      </c>
      <c r="E936" s="154" t="s">
        <v>1</v>
      </c>
      <c r="F936" s="155" t="s">
        <v>788</v>
      </c>
      <c r="H936" s="156">
        <v>2.2400000000000002</v>
      </c>
      <c r="I936" s="157"/>
      <c r="L936" s="153"/>
      <c r="M936" s="158"/>
      <c r="T936" s="159"/>
      <c r="AT936" s="154" t="s">
        <v>145</v>
      </c>
      <c r="AU936" s="154" t="s">
        <v>83</v>
      </c>
      <c r="AV936" s="13" t="s">
        <v>83</v>
      </c>
      <c r="AW936" s="13" t="s">
        <v>30</v>
      </c>
      <c r="AX936" s="13" t="s">
        <v>73</v>
      </c>
      <c r="AY936" s="154" t="s">
        <v>136</v>
      </c>
    </row>
    <row r="937" spans="2:65" s="13" customFormat="1" ht="11.25">
      <c r="B937" s="153"/>
      <c r="D937" s="147" t="s">
        <v>145</v>
      </c>
      <c r="E937" s="154" t="s">
        <v>1</v>
      </c>
      <c r="F937" s="155" t="s">
        <v>789</v>
      </c>
      <c r="H937" s="156">
        <v>18.2</v>
      </c>
      <c r="I937" s="157"/>
      <c r="L937" s="153"/>
      <c r="M937" s="158"/>
      <c r="T937" s="159"/>
      <c r="AT937" s="154" t="s">
        <v>145</v>
      </c>
      <c r="AU937" s="154" t="s">
        <v>83</v>
      </c>
      <c r="AV937" s="13" t="s">
        <v>83</v>
      </c>
      <c r="AW937" s="13" t="s">
        <v>30</v>
      </c>
      <c r="AX937" s="13" t="s">
        <v>73</v>
      </c>
      <c r="AY937" s="154" t="s">
        <v>136</v>
      </c>
    </row>
    <row r="938" spans="2:65" s="13" customFormat="1" ht="11.25">
      <c r="B938" s="153"/>
      <c r="D938" s="147" t="s">
        <v>145</v>
      </c>
      <c r="E938" s="154" t="s">
        <v>1</v>
      </c>
      <c r="F938" s="155" t="s">
        <v>790</v>
      </c>
      <c r="H938" s="156">
        <v>17.34</v>
      </c>
      <c r="I938" s="157"/>
      <c r="L938" s="153"/>
      <c r="M938" s="158"/>
      <c r="T938" s="159"/>
      <c r="AT938" s="154" t="s">
        <v>145</v>
      </c>
      <c r="AU938" s="154" t="s">
        <v>83</v>
      </c>
      <c r="AV938" s="13" t="s">
        <v>83</v>
      </c>
      <c r="AW938" s="13" t="s">
        <v>30</v>
      </c>
      <c r="AX938" s="13" t="s">
        <v>73</v>
      </c>
      <c r="AY938" s="154" t="s">
        <v>136</v>
      </c>
    </row>
    <row r="939" spans="2:65" s="13" customFormat="1" ht="11.25">
      <c r="B939" s="153"/>
      <c r="D939" s="147" t="s">
        <v>145</v>
      </c>
      <c r="E939" s="154" t="s">
        <v>1</v>
      </c>
      <c r="F939" s="155" t="s">
        <v>791</v>
      </c>
      <c r="H939" s="156">
        <v>7.8</v>
      </c>
      <c r="I939" s="157"/>
      <c r="L939" s="153"/>
      <c r="M939" s="158"/>
      <c r="T939" s="159"/>
      <c r="AT939" s="154" t="s">
        <v>145</v>
      </c>
      <c r="AU939" s="154" t="s">
        <v>83</v>
      </c>
      <c r="AV939" s="13" t="s">
        <v>83</v>
      </c>
      <c r="AW939" s="13" t="s">
        <v>30</v>
      </c>
      <c r="AX939" s="13" t="s">
        <v>73</v>
      </c>
      <c r="AY939" s="154" t="s">
        <v>136</v>
      </c>
    </row>
    <row r="940" spans="2:65" s="13" customFormat="1" ht="11.25">
      <c r="B940" s="153"/>
      <c r="D940" s="147" t="s">
        <v>145</v>
      </c>
      <c r="E940" s="154" t="s">
        <v>1</v>
      </c>
      <c r="F940" s="155" t="s">
        <v>792</v>
      </c>
      <c r="H940" s="156">
        <v>3.6549999999999998</v>
      </c>
      <c r="I940" s="157"/>
      <c r="L940" s="153"/>
      <c r="M940" s="158"/>
      <c r="T940" s="159"/>
      <c r="AT940" s="154" t="s">
        <v>145</v>
      </c>
      <c r="AU940" s="154" t="s">
        <v>83</v>
      </c>
      <c r="AV940" s="13" t="s">
        <v>83</v>
      </c>
      <c r="AW940" s="13" t="s">
        <v>30</v>
      </c>
      <c r="AX940" s="13" t="s">
        <v>73</v>
      </c>
      <c r="AY940" s="154" t="s">
        <v>136</v>
      </c>
    </row>
    <row r="941" spans="2:65" s="13" customFormat="1" ht="11.25">
      <c r="B941" s="153"/>
      <c r="D941" s="147" t="s">
        <v>145</v>
      </c>
      <c r="E941" s="154" t="s">
        <v>1</v>
      </c>
      <c r="F941" s="155" t="s">
        <v>793</v>
      </c>
      <c r="H941" s="156">
        <v>7.48</v>
      </c>
      <c r="I941" s="157"/>
      <c r="L941" s="153"/>
      <c r="M941" s="158"/>
      <c r="T941" s="159"/>
      <c r="AT941" s="154" t="s">
        <v>145</v>
      </c>
      <c r="AU941" s="154" t="s">
        <v>83</v>
      </c>
      <c r="AV941" s="13" t="s">
        <v>83</v>
      </c>
      <c r="AW941" s="13" t="s">
        <v>30</v>
      </c>
      <c r="AX941" s="13" t="s">
        <v>73</v>
      </c>
      <c r="AY941" s="154" t="s">
        <v>136</v>
      </c>
    </row>
    <row r="942" spans="2:65" s="13" customFormat="1" ht="11.25">
      <c r="B942" s="153"/>
      <c r="D942" s="147" t="s">
        <v>145</v>
      </c>
      <c r="E942" s="154" t="s">
        <v>1</v>
      </c>
      <c r="F942" s="155" t="s">
        <v>794</v>
      </c>
      <c r="H942" s="156">
        <v>7.48</v>
      </c>
      <c r="I942" s="157"/>
      <c r="L942" s="153"/>
      <c r="M942" s="158"/>
      <c r="T942" s="159"/>
      <c r="AT942" s="154" t="s">
        <v>145</v>
      </c>
      <c r="AU942" s="154" t="s">
        <v>83</v>
      </c>
      <c r="AV942" s="13" t="s">
        <v>83</v>
      </c>
      <c r="AW942" s="13" t="s">
        <v>30</v>
      </c>
      <c r="AX942" s="13" t="s">
        <v>73</v>
      </c>
      <c r="AY942" s="154" t="s">
        <v>136</v>
      </c>
    </row>
    <row r="943" spans="2:65" s="14" customFormat="1" ht="11.25">
      <c r="B943" s="160"/>
      <c r="D943" s="147" t="s">
        <v>145</v>
      </c>
      <c r="E943" s="161" t="s">
        <v>795</v>
      </c>
      <c r="F943" s="162" t="s">
        <v>149</v>
      </c>
      <c r="H943" s="163">
        <v>81.795000000000002</v>
      </c>
      <c r="I943" s="164"/>
      <c r="L943" s="160"/>
      <c r="M943" s="165"/>
      <c r="T943" s="166"/>
      <c r="AT943" s="161" t="s">
        <v>145</v>
      </c>
      <c r="AU943" s="161" t="s">
        <v>83</v>
      </c>
      <c r="AV943" s="14" t="s">
        <v>143</v>
      </c>
      <c r="AW943" s="14" t="s">
        <v>30</v>
      </c>
      <c r="AX943" s="14" t="s">
        <v>81</v>
      </c>
      <c r="AY943" s="161" t="s">
        <v>136</v>
      </c>
    </row>
    <row r="944" spans="2:65" s="1" customFormat="1" ht="24.2" customHeight="1">
      <c r="B944" s="32"/>
      <c r="C944" s="133" t="s">
        <v>796</v>
      </c>
      <c r="D944" s="133" t="s">
        <v>138</v>
      </c>
      <c r="E944" s="134" t="s">
        <v>797</v>
      </c>
      <c r="F944" s="135" t="s">
        <v>798</v>
      </c>
      <c r="G944" s="136" t="s">
        <v>141</v>
      </c>
      <c r="H944" s="137">
        <v>35.799999999999997</v>
      </c>
      <c r="I944" s="138"/>
      <c r="J944" s="139">
        <f>ROUND(I944*H944,2)</f>
        <v>0</v>
      </c>
      <c r="K944" s="135" t="s">
        <v>142</v>
      </c>
      <c r="L944" s="32"/>
      <c r="M944" s="140" t="s">
        <v>1</v>
      </c>
      <c r="N944" s="141" t="s">
        <v>38</v>
      </c>
      <c r="P944" s="142">
        <f>O944*H944</f>
        <v>0</v>
      </c>
      <c r="Q944" s="142">
        <v>1.5E-3</v>
      </c>
      <c r="R944" s="142">
        <f>Q944*H944</f>
        <v>5.3699999999999998E-2</v>
      </c>
      <c r="S944" s="142">
        <v>0</v>
      </c>
      <c r="T944" s="143">
        <f>S944*H944</f>
        <v>0</v>
      </c>
      <c r="AR944" s="144" t="s">
        <v>226</v>
      </c>
      <c r="AT944" s="144" t="s">
        <v>138</v>
      </c>
      <c r="AU944" s="144" t="s">
        <v>83</v>
      </c>
      <c r="AY944" s="17" t="s">
        <v>136</v>
      </c>
      <c r="BE944" s="145">
        <f>IF(N944="základní",J944,0)</f>
        <v>0</v>
      </c>
      <c r="BF944" s="145">
        <f>IF(N944="snížená",J944,0)</f>
        <v>0</v>
      </c>
      <c r="BG944" s="145">
        <f>IF(N944="zákl. přenesená",J944,0)</f>
        <v>0</v>
      </c>
      <c r="BH944" s="145">
        <f>IF(N944="sníž. přenesená",J944,0)</f>
        <v>0</v>
      </c>
      <c r="BI944" s="145">
        <f>IF(N944="nulová",J944,0)</f>
        <v>0</v>
      </c>
      <c r="BJ944" s="17" t="s">
        <v>81</v>
      </c>
      <c r="BK944" s="145">
        <f>ROUND(I944*H944,2)</f>
        <v>0</v>
      </c>
      <c r="BL944" s="17" t="s">
        <v>226</v>
      </c>
      <c r="BM944" s="144" t="s">
        <v>799</v>
      </c>
    </row>
    <row r="945" spans="2:65" s="12" customFormat="1" ht="11.25">
      <c r="B945" s="146"/>
      <c r="D945" s="147" t="s">
        <v>145</v>
      </c>
      <c r="E945" s="148" t="s">
        <v>1</v>
      </c>
      <c r="F945" s="149" t="s">
        <v>168</v>
      </c>
      <c r="H945" s="148" t="s">
        <v>1</v>
      </c>
      <c r="I945" s="150"/>
      <c r="L945" s="146"/>
      <c r="M945" s="151"/>
      <c r="T945" s="152"/>
      <c r="AT945" s="148" t="s">
        <v>145</v>
      </c>
      <c r="AU945" s="148" t="s">
        <v>83</v>
      </c>
      <c r="AV945" s="12" t="s">
        <v>81</v>
      </c>
      <c r="AW945" s="12" t="s">
        <v>30</v>
      </c>
      <c r="AX945" s="12" t="s">
        <v>73</v>
      </c>
      <c r="AY945" s="148" t="s">
        <v>136</v>
      </c>
    </row>
    <row r="946" spans="2:65" s="13" customFormat="1" ht="11.25">
      <c r="B946" s="153"/>
      <c r="D946" s="147" t="s">
        <v>145</v>
      </c>
      <c r="E946" s="154" t="s">
        <v>1</v>
      </c>
      <c r="F946" s="155" t="s">
        <v>787</v>
      </c>
      <c r="H946" s="156">
        <v>17.600000000000001</v>
      </c>
      <c r="I946" s="157"/>
      <c r="L946" s="153"/>
      <c r="M946" s="158"/>
      <c r="T946" s="159"/>
      <c r="AT946" s="154" t="s">
        <v>145</v>
      </c>
      <c r="AU946" s="154" t="s">
        <v>83</v>
      </c>
      <c r="AV946" s="13" t="s">
        <v>83</v>
      </c>
      <c r="AW946" s="13" t="s">
        <v>30</v>
      </c>
      <c r="AX946" s="13" t="s">
        <v>73</v>
      </c>
      <c r="AY946" s="154" t="s">
        <v>136</v>
      </c>
    </row>
    <row r="947" spans="2:65" s="13" customFormat="1" ht="11.25">
      <c r="B947" s="153"/>
      <c r="D947" s="147" t="s">
        <v>145</v>
      </c>
      <c r="E947" s="154" t="s">
        <v>1</v>
      </c>
      <c r="F947" s="155" t="s">
        <v>789</v>
      </c>
      <c r="H947" s="156">
        <v>18.2</v>
      </c>
      <c r="I947" s="157"/>
      <c r="L947" s="153"/>
      <c r="M947" s="158"/>
      <c r="T947" s="159"/>
      <c r="AT947" s="154" t="s">
        <v>145</v>
      </c>
      <c r="AU947" s="154" t="s">
        <v>83</v>
      </c>
      <c r="AV947" s="13" t="s">
        <v>83</v>
      </c>
      <c r="AW947" s="13" t="s">
        <v>30</v>
      </c>
      <c r="AX947" s="13" t="s">
        <v>73</v>
      </c>
      <c r="AY947" s="154" t="s">
        <v>136</v>
      </c>
    </row>
    <row r="948" spans="2:65" s="14" customFormat="1" ht="11.25">
      <c r="B948" s="160"/>
      <c r="D948" s="147" t="s">
        <v>145</v>
      </c>
      <c r="E948" s="161" t="s">
        <v>1</v>
      </c>
      <c r="F948" s="162" t="s">
        <v>149</v>
      </c>
      <c r="H948" s="163">
        <v>35.799999999999997</v>
      </c>
      <c r="I948" s="164"/>
      <c r="L948" s="160"/>
      <c r="M948" s="165"/>
      <c r="T948" s="166"/>
      <c r="AT948" s="161" t="s">
        <v>145</v>
      </c>
      <c r="AU948" s="161" t="s">
        <v>83</v>
      </c>
      <c r="AV948" s="14" t="s">
        <v>143</v>
      </c>
      <c r="AW948" s="14" t="s">
        <v>30</v>
      </c>
      <c r="AX948" s="14" t="s">
        <v>81</v>
      </c>
      <c r="AY948" s="161" t="s">
        <v>136</v>
      </c>
    </row>
    <row r="949" spans="2:65" s="1" customFormat="1" ht="33" customHeight="1">
      <c r="B949" s="32"/>
      <c r="C949" s="133" t="s">
        <v>800</v>
      </c>
      <c r="D949" s="133" t="s">
        <v>138</v>
      </c>
      <c r="E949" s="134" t="s">
        <v>801</v>
      </c>
      <c r="F949" s="135" t="s">
        <v>802</v>
      </c>
      <c r="G949" s="136" t="s">
        <v>141</v>
      </c>
      <c r="H949" s="137">
        <v>81.795000000000002</v>
      </c>
      <c r="I949" s="138"/>
      <c r="J949" s="139">
        <f>ROUND(I949*H949,2)</f>
        <v>0</v>
      </c>
      <c r="K949" s="135" t="s">
        <v>142</v>
      </c>
      <c r="L949" s="32"/>
      <c r="M949" s="140" t="s">
        <v>1</v>
      </c>
      <c r="N949" s="141" t="s">
        <v>38</v>
      </c>
      <c r="P949" s="142">
        <f>O949*H949</f>
        <v>0</v>
      </c>
      <c r="Q949" s="142">
        <v>9.0880000000000006E-3</v>
      </c>
      <c r="R949" s="142">
        <f>Q949*H949</f>
        <v>0.74335296000000006</v>
      </c>
      <c r="S949" s="142">
        <v>0</v>
      </c>
      <c r="T949" s="143">
        <f>S949*H949</f>
        <v>0</v>
      </c>
      <c r="AR949" s="144" t="s">
        <v>226</v>
      </c>
      <c r="AT949" s="144" t="s">
        <v>138</v>
      </c>
      <c r="AU949" s="144" t="s">
        <v>83</v>
      </c>
      <c r="AY949" s="17" t="s">
        <v>136</v>
      </c>
      <c r="BE949" s="145">
        <f>IF(N949="základní",J949,0)</f>
        <v>0</v>
      </c>
      <c r="BF949" s="145">
        <f>IF(N949="snížená",J949,0)</f>
        <v>0</v>
      </c>
      <c r="BG949" s="145">
        <f>IF(N949="zákl. přenesená",J949,0)</f>
        <v>0</v>
      </c>
      <c r="BH949" s="145">
        <f>IF(N949="sníž. přenesená",J949,0)</f>
        <v>0</v>
      </c>
      <c r="BI949" s="145">
        <f>IF(N949="nulová",J949,0)</f>
        <v>0</v>
      </c>
      <c r="BJ949" s="17" t="s">
        <v>81</v>
      </c>
      <c r="BK949" s="145">
        <f>ROUND(I949*H949,2)</f>
        <v>0</v>
      </c>
      <c r="BL949" s="17" t="s">
        <v>226</v>
      </c>
      <c r="BM949" s="144" t="s">
        <v>803</v>
      </c>
    </row>
    <row r="950" spans="2:65" s="12" customFormat="1" ht="11.25">
      <c r="B950" s="146"/>
      <c r="D950" s="147" t="s">
        <v>145</v>
      </c>
      <c r="E950" s="148" t="s">
        <v>1</v>
      </c>
      <c r="F950" s="149" t="s">
        <v>168</v>
      </c>
      <c r="H950" s="148" t="s">
        <v>1</v>
      </c>
      <c r="I950" s="150"/>
      <c r="L950" s="146"/>
      <c r="M950" s="151"/>
      <c r="T950" s="152"/>
      <c r="AT950" s="148" t="s">
        <v>145</v>
      </c>
      <c r="AU950" s="148" t="s">
        <v>83</v>
      </c>
      <c r="AV950" s="12" t="s">
        <v>81</v>
      </c>
      <c r="AW950" s="12" t="s">
        <v>30</v>
      </c>
      <c r="AX950" s="12" t="s">
        <v>73</v>
      </c>
      <c r="AY950" s="148" t="s">
        <v>136</v>
      </c>
    </row>
    <row r="951" spans="2:65" s="13" customFormat="1" ht="11.25">
      <c r="B951" s="153"/>
      <c r="D951" s="147" t="s">
        <v>145</v>
      </c>
      <c r="E951" s="154" t="s">
        <v>1</v>
      </c>
      <c r="F951" s="155" t="s">
        <v>787</v>
      </c>
      <c r="H951" s="156">
        <v>17.600000000000001</v>
      </c>
      <c r="I951" s="157"/>
      <c r="L951" s="153"/>
      <c r="M951" s="158"/>
      <c r="T951" s="159"/>
      <c r="AT951" s="154" t="s">
        <v>145</v>
      </c>
      <c r="AU951" s="154" t="s">
        <v>83</v>
      </c>
      <c r="AV951" s="13" t="s">
        <v>83</v>
      </c>
      <c r="AW951" s="13" t="s">
        <v>30</v>
      </c>
      <c r="AX951" s="13" t="s">
        <v>73</v>
      </c>
      <c r="AY951" s="154" t="s">
        <v>136</v>
      </c>
    </row>
    <row r="952" spans="2:65" s="13" customFormat="1" ht="11.25">
      <c r="B952" s="153"/>
      <c r="D952" s="147" t="s">
        <v>145</v>
      </c>
      <c r="E952" s="154" t="s">
        <v>1</v>
      </c>
      <c r="F952" s="155" t="s">
        <v>788</v>
      </c>
      <c r="H952" s="156">
        <v>2.2400000000000002</v>
      </c>
      <c r="I952" s="157"/>
      <c r="L952" s="153"/>
      <c r="M952" s="158"/>
      <c r="T952" s="159"/>
      <c r="AT952" s="154" t="s">
        <v>145</v>
      </c>
      <c r="AU952" s="154" t="s">
        <v>83</v>
      </c>
      <c r="AV952" s="13" t="s">
        <v>83</v>
      </c>
      <c r="AW952" s="13" t="s">
        <v>30</v>
      </c>
      <c r="AX952" s="13" t="s">
        <v>73</v>
      </c>
      <c r="AY952" s="154" t="s">
        <v>136</v>
      </c>
    </row>
    <row r="953" spans="2:65" s="13" customFormat="1" ht="11.25">
      <c r="B953" s="153"/>
      <c r="D953" s="147" t="s">
        <v>145</v>
      </c>
      <c r="E953" s="154" t="s">
        <v>1</v>
      </c>
      <c r="F953" s="155" t="s">
        <v>789</v>
      </c>
      <c r="H953" s="156">
        <v>18.2</v>
      </c>
      <c r="I953" s="157"/>
      <c r="L953" s="153"/>
      <c r="M953" s="158"/>
      <c r="T953" s="159"/>
      <c r="AT953" s="154" t="s">
        <v>145</v>
      </c>
      <c r="AU953" s="154" t="s">
        <v>83</v>
      </c>
      <c r="AV953" s="13" t="s">
        <v>83</v>
      </c>
      <c r="AW953" s="13" t="s">
        <v>30</v>
      </c>
      <c r="AX953" s="13" t="s">
        <v>73</v>
      </c>
      <c r="AY953" s="154" t="s">
        <v>136</v>
      </c>
    </row>
    <row r="954" spans="2:65" s="13" customFormat="1" ht="11.25">
      <c r="B954" s="153"/>
      <c r="D954" s="147" t="s">
        <v>145</v>
      </c>
      <c r="E954" s="154" t="s">
        <v>1</v>
      </c>
      <c r="F954" s="155" t="s">
        <v>790</v>
      </c>
      <c r="H954" s="156">
        <v>17.34</v>
      </c>
      <c r="I954" s="157"/>
      <c r="L954" s="153"/>
      <c r="M954" s="158"/>
      <c r="T954" s="159"/>
      <c r="AT954" s="154" t="s">
        <v>145</v>
      </c>
      <c r="AU954" s="154" t="s">
        <v>83</v>
      </c>
      <c r="AV954" s="13" t="s">
        <v>83</v>
      </c>
      <c r="AW954" s="13" t="s">
        <v>30</v>
      </c>
      <c r="AX954" s="13" t="s">
        <v>73</v>
      </c>
      <c r="AY954" s="154" t="s">
        <v>136</v>
      </c>
    </row>
    <row r="955" spans="2:65" s="13" customFormat="1" ht="11.25">
      <c r="B955" s="153"/>
      <c r="D955" s="147" t="s">
        <v>145</v>
      </c>
      <c r="E955" s="154" t="s">
        <v>1</v>
      </c>
      <c r="F955" s="155" t="s">
        <v>791</v>
      </c>
      <c r="H955" s="156">
        <v>7.8</v>
      </c>
      <c r="I955" s="157"/>
      <c r="L955" s="153"/>
      <c r="M955" s="158"/>
      <c r="T955" s="159"/>
      <c r="AT955" s="154" t="s">
        <v>145</v>
      </c>
      <c r="AU955" s="154" t="s">
        <v>83</v>
      </c>
      <c r="AV955" s="13" t="s">
        <v>83</v>
      </c>
      <c r="AW955" s="13" t="s">
        <v>30</v>
      </c>
      <c r="AX955" s="13" t="s">
        <v>73</v>
      </c>
      <c r="AY955" s="154" t="s">
        <v>136</v>
      </c>
    </row>
    <row r="956" spans="2:65" s="13" customFormat="1" ht="11.25">
      <c r="B956" s="153"/>
      <c r="D956" s="147" t="s">
        <v>145</v>
      </c>
      <c r="E956" s="154" t="s">
        <v>1</v>
      </c>
      <c r="F956" s="155" t="s">
        <v>792</v>
      </c>
      <c r="H956" s="156">
        <v>3.6549999999999998</v>
      </c>
      <c r="I956" s="157"/>
      <c r="L956" s="153"/>
      <c r="M956" s="158"/>
      <c r="T956" s="159"/>
      <c r="AT956" s="154" t="s">
        <v>145</v>
      </c>
      <c r="AU956" s="154" t="s">
        <v>83</v>
      </c>
      <c r="AV956" s="13" t="s">
        <v>83</v>
      </c>
      <c r="AW956" s="13" t="s">
        <v>30</v>
      </c>
      <c r="AX956" s="13" t="s">
        <v>73</v>
      </c>
      <c r="AY956" s="154" t="s">
        <v>136</v>
      </c>
    </row>
    <row r="957" spans="2:65" s="13" customFormat="1" ht="11.25">
      <c r="B957" s="153"/>
      <c r="D957" s="147" t="s">
        <v>145</v>
      </c>
      <c r="E957" s="154" t="s">
        <v>1</v>
      </c>
      <c r="F957" s="155" t="s">
        <v>793</v>
      </c>
      <c r="H957" s="156">
        <v>7.48</v>
      </c>
      <c r="I957" s="157"/>
      <c r="L957" s="153"/>
      <c r="M957" s="158"/>
      <c r="T957" s="159"/>
      <c r="AT957" s="154" t="s">
        <v>145</v>
      </c>
      <c r="AU957" s="154" t="s">
        <v>83</v>
      </c>
      <c r="AV957" s="13" t="s">
        <v>83</v>
      </c>
      <c r="AW957" s="13" t="s">
        <v>30</v>
      </c>
      <c r="AX957" s="13" t="s">
        <v>73</v>
      </c>
      <c r="AY957" s="154" t="s">
        <v>136</v>
      </c>
    </row>
    <row r="958" spans="2:65" s="13" customFormat="1" ht="11.25">
      <c r="B958" s="153"/>
      <c r="D958" s="147" t="s">
        <v>145</v>
      </c>
      <c r="E958" s="154" t="s">
        <v>1</v>
      </c>
      <c r="F958" s="155" t="s">
        <v>794</v>
      </c>
      <c r="H958" s="156">
        <v>7.48</v>
      </c>
      <c r="I958" s="157"/>
      <c r="L958" s="153"/>
      <c r="M958" s="158"/>
      <c r="T958" s="159"/>
      <c r="AT958" s="154" t="s">
        <v>145</v>
      </c>
      <c r="AU958" s="154" t="s">
        <v>83</v>
      </c>
      <c r="AV958" s="13" t="s">
        <v>83</v>
      </c>
      <c r="AW958" s="13" t="s">
        <v>30</v>
      </c>
      <c r="AX958" s="13" t="s">
        <v>73</v>
      </c>
      <c r="AY958" s="154" t="s">
        <v>136</v>
      </c>
    </row>
    <row r="959" spans="2:65" s="14" customFormat="1" ht="11.25">
      <c r="B959" s="160"/>
      <c r="D959" s="147" t="s">
        <v>145</v>
      </c>
      <c r="E959" s="161" t="s">
        <v>804</v>
      </c>
      <c r="F959" s="162" t="s">
        <v>149</v>
      </c>
      <c r="H959" s="163">
        <v>81.795000000000002</v>
      </c>
      <c r="I959" s="164"/>
      <c r="L959" s="160"/>
      <c r="M959" s="165"/>
      <c r="T959" s="166"/>
      <c r="AT959" s="161" t="s">
        <v>145</v>
      </c>
      <c r="AU959" s="161" t="s">
        <v>83</v>
      </c>
      <c r="AV959" s="14" t="s">
        <v>143</v>
      </c>
      <c r="AW959" s="14" t="s">
        <v>30</v>
      </c>
      <c r="AX959" s="14" t="s">
        <v>81</v>
      </c>
      <c r="AY959" s="161" t="s">
        <v>136</v>
      </c>
    </row>
    <row r="960" spans="2:65" s="1" customFormat="1" ht="24.2" customHeight="1">
      <c r="B960" s="32"/>
      <c r="C960" s="174" t="s">
        <v>805</v>
      </c>
      <c r="D960" s="174" t="s">
        <v>336</v>
      </c>
      <c r="E960" s="175" t="s">
        <v>806</v>
      </c>
      <c r="F960" s="176" t="s">
        <v>807</v>
      </c>
      <c r="G960" s="177" t="s">
        <v>141</v>
      </c>
      <c r="H960" s="178">
        <v>94.063999999999993</v>
      </c>
      <c r="I960" s="179"/>
      <c r="J960" s="180">
        <f>ROUND(I960*H960,2)</f>
        <v>0</v>
      </c>
      <c r="K960" s="176" t="s">
        <v>142</v>
      </c>
      <c r="L960" s="181"/>
      <c r="M960" s="182" t="s">
        <v>1</v>
      </c>
      <c r="N960" s="183" t="s">
        <v>38</v>
      </c>
      <c r="P960" s="142">
        <f>O960*H960</f>
        <v>0</v>
      </c>
      <c r="Q960" s="142">
        <v>1.9E-2</v>
      </c>
      <c r="R960" s="142">
        <f>Q960*H960</f>
        <v>1.7872159999999999</v>
      </c>
      <c r="S960" s="142">
        <v>0</v>
      </c>
      <c r="T960" s="143">
        <f>S960*H960</f>
        <v>0</v>
      </c>
      <c r="AR960" s="144" t="s">
        <v>349</v>
      </c>
      <c r="AT960" s="144" t="s">
        <v>336</v>
      </c>
      <c r="AU960" s="144" t="s">
        <v>83</v>
      </c>
      <c r="AY960" s="17" t="s">
        <v>136</v>
      </c>
      <c r="BE960" s="145">
        <f>IF(N960="základní",J960,0)</f>
        <v>0</v>
      </c>
      <c r="BF960" s="145">
        <f>IF(N960="snížená",J960,0)</f>
        <v>0</v>
      </c>
      <c r="BG960" s="145">
        <f>IF(N960="zákl. přenesená",J960,0)</f>
        <v>0</v>
      </c>
      <c r="BH960" s="145">
        <f>IF(N960="sníž. přenesená",J960,0)</f>
        <v>0</v>
      </c>
      <c r="BI960" s="145">
        <f>IF(N960="nulová",J960,0)</f>
        <v>0</v>
      </c>
      <c r="BJ960" s="17" t="s">
        <v>81</v>
      </c>
      <c r="BK960" s="145">
        <f>ROUND(I960*H960,2)</f>
        <v>0</v>
      </c>
      <c r="BL960" s="17" t="s">
        <v>226</v>
      </c>
      <c r="BM960" s="144" t="s">
        <v>808</v>
      </c>
    </row>
    <row r="961" spans="2:65" s="13" customFormat="1" ht="11.25">
      <c r="B961" s="153"/>
      <c r="D961" s="147" t="s">
        <v>145</v>
      </c>
      <c r="F961" s="155" t="s">
        <v>809</v>
      </c>
      <c r="H961" s="156">
        <v>94.063999999999993</v>
      </c>
      <c r="I961" s="157"/>
      <c r="L961" s="153"/>
      <c r="M961" s="158"/>
      <c r="T961" s="159"/>
      <c r="AT961" s="154" t="s">
        <v>145</v>
      </c>
      <c r="AU961" s="154" t="s">
        <v>83</v>
      </c>
      <c r="AV961" s="13" t="s">
        <v>83</v>
      </c>
      <c r="AW961" s="13" t="s">
        <v>4</v>
      </c>
      <c r="AX961" s="13" t="s">
        <v>81</v>
      </c>
      <c r="AY961" s="154" t="s">
        <v>136</v>
      </c>
    </row>
    <row r="962" spans="2:65" s="1" customFormat="1" ht="24.2" customHeight="1">
      <c r="B962" s="32"/>
      <c r="C962" s="133" t="s">
        <v>810</v>
      </c>
      <c r="D962" s="133" t="s">
        <v>138</v>
      </c>
      <c r="E962" s="134" t="s">
        <v>811</v>
      </c>
      <c r="F962" s="135" t="s">
        <v>812</v>
      </c>
      <c r="G962" s="136" t="s">
        <v>229</v>
      </c>
      <c r="H962" s="137">
        <v>45.5</v>
      </c>
      <c r="I962" s="138"/>
      <c r="J962" s="139">
        <f>ROUND(I962*H962,2)</f>
        <v>0</v>
      </c>
      <c r="K962" s="135" t="s">
        <v>142</v>
      </c>
      <c r="L962" s="32"/>
      <c r="M962" s="140" t="s">
        <v>1</v>
      </c>
      <c r="N962" s="141" t="s">
        <v>38</v>
      </c>
      <c r="P962" s="142">
        <f>O962*H962</f>
        <v>0</v>
      </c>
      <c r="Q962" s="142">
        <v>2.0000000000000001E-4</v>
      </c>
      <c r="R962" s="142">
        <f>Q962*H962</f>
        <v>9.1000000000000004E-3</v>
      </c>
      <c r="S962" s="142">
        <v>0</v>
      </c>
      <c r="T962" s="143">
        <f>S962*H962</f>
        <v>0</v>
      </c>
      <c r="AR962" s="144" t="s">
        <v>226</v>
      </c>
      <c r="AT962" s="144" t="s">
        <v>138</v>
      </c>
      <c r="AU962" s="144" t="s">
        <v>83</v>
      </c>
      <c r="AY962" s="17" t="s">
        <v>136</v>
      </c>
      <c r="BE962" s="145">
        <f>IF(N962="základní",J962,0)</f>
        <v>0</v>
      </c>
      <c r="BF962" s="145">
        <f>IF(N962="snížená",J962,0)</f>
        <v>0</v>
      </c>
      <c r="BG962" s="145">
        <f>IF(N962="zákl. přenesená",J962,0)</f>
        <v>0</v>
      </c>
      <c r="BH962" s="145">
        <f>IF(N962="sníž. přenesená",J962,0)</f>
        <v>0</v>
      </c>
      <c r="BI962" s="145">
        <f>IF(N962="nulová",J962,0)</f>
        <v>0</v>
      </c>
      <c r="BJ962" s="17" t="s">
        <v>81</v>
      </c>
      <c r="BK962" s="145">
        <f>ROUND(I962*H962,2)</f>
        <v>0</v>
      </c>
      <c r="BL962" s="17" t="s">
        <v>226</v>
      </c>
      <c r="BM962" s="144" t="s">
        <v>813</v>
      </c>
    </row>
    <row r="963" spans="2:65" s="12" customFormat="1" ht="11.25">
      <c r="B963" s="146"/>
      <c r="D963" s="147" t="s">
        <v>145</v>
      </c>
      <c r="E963" s="148" t="s">
        <v>1</v>
      </c>
      <c r="F963" s="149" t="s">
        <v>168</v>
      </c>
      <c r="H963" s="148" t="s">
        <v>1</v>
      </c>
      <c r="I963" s="150"/>
      <c r="L963" s="146"/>
      <c r="M963" s="151"/>
      <c r="T963" s="152"/>
      <c r="AT963" s="148" t="s">
        <v>145</v>
      </c>
      <c r="AU963" s="148" t="s">
        <v>83</v>
      </c>
      <c r="AV963" s="12" t="s">
        <v>81</v>
      </c>
      <c r="AW963" s="12" t="s">
        <v>30</v>
      </c>
      <c r="AX963" s="12" t="s">
        <v>73</v>
      </c>
      <c r="AY963" s="148" t="s">
        <v>136</v>
      </c>
    </row>
    <row r="964" spans="2:65" s="13" customFormat="1" ht="11.25">
      <c r="B964" s="153"/>
      <c r="D964" s="147" t="s">
        <v>145</v>
      </c>
      <c r="E964" s="154" t="s">
        <v>1</v>
      </c>
      <c r="F964" s="155" t="s">
        <v>814</v>
      </c>
      <c r="H964" s="156">
        <v>4.8</v>
      </c>
      <c r="I964" s="157"/>
      <c r="L964" s="153"/>
      <c r="M964" s="158"/>
      <c r="T964" s="159"/>
      <c r="AT964" s="154" t="s">
        <v>145</v>
      </c>
      <c r="AU964" s="154" t="s">
        <v>83</v>
      </c>
      <c r="AV964" s="13" t="s">
        <v>83</v>
      </c>
      <c r="AW964" s="13" t="s">
        <v>30</v>
      </c>
      <c r="AX964" s="13" t="s">
        <v>73</v>
      </c>
      <c r="AY964" s="154" t="s">
        <v>136</v>
      </c>
    </row>
    <row r="965" spans="2:65" s="13" customFormat="1" ht="11.25">
      <c r="B965" s="153"/>
      <c r="D965" s="147" t="s">
        <v>145</v>
      </c>
      <c r="E965" s="154" t="s">
        <v>1</v>
      </c>
      <c r="F965" s="155" t="s">
        <v>815</v>
      </c>
      <c r="H965" s="156">
        <v>1.6</v>
      </c>
      <c r="I965" s="157"/>
      <c r="L965" s="153"/>
      <c r="M965" s="158"/>
      <c r="T965" s="159"/>
      <c r="AT965" s="154" t="s">
        <v>145</v>
      </c>
      <c r="AU965" s="154" t="s">
        <v>83</v>
      </c>
      <c r="AV965" s="13" t="s">
        <v>83</v>
      </c>
      <c r="AW965" s="13" t="s">
        <v>30</v>
      </c>
      <c r="AX965" s="13" t="s">
        <v>73</v>
      </c>
      <c r="AY965" s="154" t="s">
        <v>136</v>
      </c>
    </row>
    <row r="966" spans="2:65" s="13" customFormat="1" ht="11.25">
      <c r="B966" s="153"/>
      <c r="D966" s="147" t="s">
        <v>145</v>
      </c>
      <c r="E966" s="154" t="s">
        <v>1</v>
      </c>
      <c r="F966" s="155" t="s">
        <v>816</v>
      </c>
      <c r="H966" s="156">
        <v>10.6</v>
      </c>
      <c r="I966" s="157"/>
      <c r="L966" s="153"/>
      <c r="M966" s="158"/>
      <c r="T966" s="159"/>
      <c r="AT966" s="154" t="s">
        <v>145</v>
      </c>
      <c r="AU966" s="154" t="s">
        <v>83</v>
      </c>
      <c r="AV966" s="13" t="s">
        <v>83</v>
      </c>
      <c r="AW966" s="13" t="s">
        <v>30</v>
      </c>
      <c r="AX966" s="13" t="s">
        <v>73</v>
      </c>
      <c r="AY966" s="154" t="s">
        <v>136</v>
      </c>
    </row>
    <row r="967" spans="2:65" s="13" customFormat="1" ht="11.25">
      <c r="B967" s="153"/>
      <c r="D967" s="147" t="s">
        <v>145</v>
      </c>
      <c r="E967" s="154" t="s">
        <v>1</v>
      </c>
      <c r="F967" s="155" t="s">
        <v>817</v>
      </c>
      <c r="H967" s="156">
        <v>15.3</v>
      </c>
      <c r="I967" s="157"/>
      <c r="L967" s="153"/>
      <c r="M967" s="158"/>
      <c r="T967" s="159"/>
      <c r="AT967" s="154" t="s">
        <v>145</v>
      </c>
      <c r="AU967" s="154" t="s">
        <v>83</v>
      </c>
      <c r="AV967" s="13" t="s">
        <v>83</v>
      </c>
      <c r="AW967" s="13" t="s">
        <v>30</v>
      </c>
      <c r="AX967" s="13" t="s">
        <v>73</v>
      </c>
      <c r="AY967" s="154" t="s">
        <v>136</v>
      </c>
    </row>
    <row r="968" spans="2:65" s="13" customFormat="1" ht="11.25">
      <c r="B968" s="153"/>
      <c r="D968" s="147" t="s">
        <v>145</v>
      </c>
      <c r="E968" s="154" t="s">
        <v>1</v>
      </c>
      <c r="F968" s="155" t="s">
        <v>818</v>
      </c>
      <c r="H968" s="156">
        <v>4.7</v>
      </c>
      <c r="I968" s="157"/>
      <c r="L968" s="153"/>
      <c r="M968" s="158"/>
      <c r="T968" s="159"/>
      <c r="AT968" s="154" t="s">
        <v>145</v>
      </c>
      <c r="AU968" s="154" t="s">
        <v>83</v>
      </c>
      <c r="AV968" s="13" t="s">
        <v>83</v>
      </c>
      <c r="AW968" s="13" t="s">
        <v>30</v>
      </c>
      <c r="AX968" s="13" t="s">
        <v>73</v>
      </c>
      <c r="AY968" s="154" t="s">
        <v>136</v>
      </c>
    </row>
    <row r="969" spans="2:65" s="13" customFormat="1" ht="11.25">
      <c r="B969" s="153"/>
      <c r="D969" s="147" t="s">
        <v>145</v>
      </c>
      <c r="E969" s="154" t="s">
        <v>1</v>
      </c>
      <c r="F969" s="155" t="s">
        <v>819</v>
      </c>
      <c r="H969" s="156">
        <v>1.7</v>
      </c>
      <c r="I969" s="157"/>
      <c r="L969" s="153"/>
      <c r="M969" s="158"/>
      <c r="T969" s="159"/>
      <c r="AT969" s="154" t="s">
        <v>145</v>
      </c>
      <c r="AU969" s="154" t="s">
        <v>83</v>
      </c>
      <c r="AV969" s="13" t="s">
        <v>83</v>
      </c>
      <c r="AW969" s="13" t="s">
        <v>30</v>
      </c>
      <c r="AX969" s="13" t="s">
        <v>73</v>
      </c>
      <c r="AY969" s="154" t="s">
        <v>136</v>
      </c>
    </row>
    <row r="970" spans="2:65" s="13" customFormat="1" ht="11.25">
      <c r="B970" s="153"/>
      <c r="D970" s="147" t="s">
        <v>145</v>
      </c>
      <c r="E970" s="154" t="s">
        <v>1</v>
      </c>
      <c r="F970" s="155" t="s">
        <v>820</v>
      </c>
      <c r="H970" s="156">
        <v>3.4</v>
      </c>
      <c r="I970" s="157"/>
      <c r="L970" s="153"/>
      <c r="M970" s="158"/>
      <c r="T970" s="159"/>
      <c r="AT970" s="154" t="s">
        <v>145</v>
      </c>
      <c r="AU970" s="154" t="s">
        <v>83</v>
      </c>
      <c r="AV970" s="13" t="s">
        <v>83</v>
      </c>
      <c r="AW970" s="13" t="s">
        <v>30</v>
      </c>
      <c r="AX970" s="13" t="s">
        <v>73</v>
      </c>
      <c r="AY970" s="154" t="s">
        <v>136</v>
      </c>
    </row>
    <row r="971" spans="2:65" s="13" customFormat="1" ht="11.25">
      <c r="B971" s="153"/>
      <c r="D971" s="147" t="s">
        <v>145</v>
      </c>
      <c r="E971" s="154" t="s">
        <v>1</v>
      </c>
      <c r="F971" s="155" t="s">
        <v>821</v>
      </c>
      <c r="H971" s="156">
        <v>3.4</v>
      </c>
      <c r="I971" s="157"/>
      <c r="L971" s="153"/>
      <c r="M971" s="158"/>
      <c r="T971" s="159"/>
      <c r="AT971" s="154" t="s">
        <v>145</v>
      </c>
      <c r="AU971" s="154" t="s">
        <v>83</v>
      </c>
      <c r="AV971" s="13" t="s">
        <v>83</v>
      </c>
      <c r="AW971" s="13" t="s">
        <v>30</v>
      </c>
      <c r="AX971" s="13" t="s">
        <v>73</v>
      </c>
      <c r="AY971" s="154" t="s">
        <v>136</v>
      </c>
    </row>
    <row r="972" spans="2:65" s="14" customFormat="1" ht="11.25">
      <c r="B972" s="160"/>
      <c r="D972" s="147" t="s">
        <v>145</v>
      </c>
      <c r="E972" s="161" t="s">
        <v>1</v>
      </c>
      <c r="F972" s="162" t="s">
        <v>149</v>
      </c>
      <c r="H972" s="163">
        <v>45.5</v>
      </c>
      <c r="I972" s="164"/>
      <c r="L972" s="160"/>
      <c r="M972" s="165"/>
      <c r="T972" s="166"/>
      <c r="AT972" s="161" t="s">
        <v>145</v>
      </c>
      <c r="AU972" s="161" t="s">
        <v>83</v>
      </c>
      <c r="AV972" s="14" t="s">
        <v>143</v>
      </c>
      <c r="AW972" s="14" t="s">
        <v>30</v>
      </c>
      <c r="AX972" s="14" t="s">
        <v>81</v>
      </c>
      <c r="AY972" s="161" t="s">
        <v>136</v>
      </c>
    </row>
    <row r="973" spans="2:65" s="1" customFormat="1" ht="24.2" customHeight="1">
      <c r="B973" s="32"/>
      <c r="C973" s="133" t="s">
        <v>822</v>
      </c>
      <c r="D973" s="133" t="s">
        <v>138</v>
      </c>
      <c r="E973" s="134" t="s">
        <v>823</v>
      </c>
      <c r="F973" s="135" t="s">
        <v>824</v>
      </c>
      <c r="G973" s="136" t="s">
        <v>229</v>
      </c>
      <c r="H973" s="137">
        <v>51.56</v>
      </c>
      <c r="I973" s="138"/>
      <c r="J973" s="139">
        <f>ROUND(I973*H973,2)</f>
        <v>0</v>
      </c>
      <c r="K973" s="135" t="s">
        <v>142</v>
      </c>
      <c r="L973" s="32"/>
      <c r="M973" s="140" t="s">
        <v>1</v>
      </c>
      <c r="N973" s="141" t="s">
        <v>38</v>
      </c>
      <c r="P973" s="142">
        <f>O973*H973</f>
        <v>0</v>
      </c>
      <c r="Q973" s="142">
        <v>1.8000000000000001E-4</v>
      </c>
      <c r="R973" s="142">
        <f>Q973*H973</f>
        <v>9.2808000000000005E-3</v>
      </c>
      <c r="S973" s="142">
        <v>0</v>
      </c>
      <c r="T973" s="143">
        <f>S973*H973</f>
        <v>0</v>
      </c>
      <c r="AR973" s="144" t="s">
        <v>226</v>
      </c>
      <c r="AT973" s="144" t="s">
        <v>138</v>
      </c>
      <c r="AU973" s="144" t="s">
        <v>83</v>
      </c>
      <c r="AY973" s="17" t="s">
        <v>136</v>
      </c>
      <c r="BE973" s="145">
        <f>IF(N973="základní",J973,0)</f>
        <v>0</v>
      </c>
      <c r="BF973" s="145">
        <f>IF(N973="snížená",J973,0)</f>
        <v>0</v>
      </c>
      <c r="BG973" s="145">
        <f>IF(N973="zákl. přenesená",J973,0)</f>
        <v>0</v>
      </c>
      <c r="BH973" s="145">
        <f>IF(N973="sníž. přenesená",J973,0)</f>
        <v>0</v>
      </c>
      <c r="BI973" s="145">
        <f>IF(N973="nulová",J973,0)</f>
        <v>0</v>
      </c>
      <c r="BJ973" s="17" t="s">
        <v>81</v>
      </c>
      <c r="BK973" s="145">
        <f>ROUND(I973*H973,2)</f>
        <v>0</v>
      </c>
      <c r="BL973" s="17" t="s">
        <v>226</v>
      </c>
      <c r="BM973" s="144" t="s">
        <v>825</v>
      </c>
    </row>
    <row r="974" spans="2:65" s="12" customFormat="1" ht="11.25">
      <c r="B974" s="146"/>
      <c r="D974" s="147" t="s">
        <v>145</v>
      </c>
      <c r="E974" s="148" t="s">
        <v>1</v>
      </c>
      <c r="F974" s="149" t="s">
        <v>168</v>
      </c>
      <c r="H974" s="148" t="s">
        <v>1</v>
      </c>
      <c r="I974" s="150"/>
      <c r="L974" s="146"/>
      <c r="M974" s="151"/>
      <c r="T974" s="152"/>
      <c r="AT974" s="148" t="s">
        <v>145</v>
      </c>
      <c r="AU974" s="148" t="s">
        <v>83</v>
      </c>
      <c r="AV974" s="12" t="s">
        <v>81</v>
      </c>
      <c r="AW974" s="12" t="s">
        <v>30</v>
      </c>
      <c r="AX974" s="12" t="s">
        <v>73</v>
      </c>
      <c r="AY974" s="148" t="s">
        <v>136</v>
      </c>
    </row>
    <row r="975" spans="2:65" s="13" customFormat="1" ht="11.25">
      <c r="B975" s="153"/>
      <c r="D975" s="147" t="s">
        <v>145</v>
      </c>
      <c r="E975" s="154" t="s">
        <v>1</v>
      </c>
      <c r="F975" s="155" t="s">
        <v>309</v>
      </c>
      <c r="H975" s="156">
        <v>9.6</v>
      </c>
      <c r="I975" s="157"/>
      <c r="L975" s="153"/>
      <c r="M975" s="158"/>
      <c r="T975" s="159"/>
      <c r="AT975" s="154" t="s">
        <v>145</v>
      </c>
      <c r="AU975" s="154" t="s">
        <v>83</v>
      </c>
      <c r="AV975" s="13" t="s">
        <v>83</v>
      </c>
      <c r="AW975" s="13" t="s">
        <v>30</v>
      </c>
      <c r="AX975" s="13" t="s">
        <v>73</v>
      </c>
      <c r="AY975" s="154" t="s">
        <v>136</v>
      </c>
    </row>
    <row r="976" spans="2:65" s="13" customFormat="1" ht="11.25">
      <c r="B976" s="153"/>
      <c r="D976" s="147" t="s">
        <v>145</v>
      </c>
      <c r="E976" s="154" t="s">
        <v>1</v>
      </c>
      <c r="F976" s="155" t="s">
        <v>706</v>
      </c>
      <c r="H976" s="156">
        <v>1.4</v>
      </c>
      <c r="I976" s="157"/>
      <c r="L976" s="153"/>
      <c r="M976" s="158"/>
      <c r="T976" s="159"/>
      <c r="AT976" s="154" t="s">
        <v>145</v>
      </c>
      <c r="AU976" s="154" t="s">
        <v>83</v>
      </c>
      <c r="AV976" s="13" t="s">
        <v>83</v>
      </c>
      <c r="AW976" s="13" t="s">
        <v>30</v>
      </c>
      <c r="AX976" s="13" t="s">
        <v>73</v>
      </c>
      <c r="AY976" s="154" t="s">
        <v>136</v>
      </c>
    </row>
    <row r="977" spans="2:65" s="13" customFormat="1" ht="11.25">
      <c r="B977" s="153"/>
      <c r="D977" s="147" t="s">
        <v>145</v>
      </c>
      <c r="E977" s="154" t="s">
        <v>1</v>
      </c>
      <c r="F977" s="155" t="s">
        <v>311</v>
      </c>
      <c r="H977" s="156">
        <v>9.6999999999999993</v>
      </c>
      <c r="I977" s="157"/>
      <c r="L977" s="153"/>
      <c r="M977" s="158"/>
      <c r="T977" s="159"/>
      <c r="AT977" s="154" t="s">
        <v>145</v>
      </c>
      <c r="AU977" s="154" t="s">
        <v>83</v>
      </c>
      <c r="AV977" s="13" t="s">
        <v>83</v>
      </c>
      <c r="AW977" s="13" t="s">
        <v>30</v>
      </c>
      <c r="AX977" s="13" t="s">
        <v>73</v>
      </c>
      <c r="AY977" s="154" t="s">
        <v>136</v>
      </c>
    </row>
    <row r="978" spans="2:65" s="13" customFormat="1" ht="11.25">
      <c r="B978" s="153"/>
      <c r="D978" s="147" t="s">
        <v>145</v>
      </c>
      <c r="E978" s="154" t="s">
        <v>1</v>
      </c>
      <c r="F978" s="155" t="s">
        <v>826</v>
      </c>
      <c r="H978" s="156">
        <v>12.61</v>
      </c>
      <c r="I978" s="157"/>
      <c r="L978" s="153"/>
      <c r="M978" s="158"/>
      <c r="T978" s="159"/>
      <c r="AT978" s="154" t="s">
        <v>145</v>
      </c>
      <c r="AU978" s="154" t="s">
        <v>83</v>
      </c>
      <c r="AV978" s="13" t="s">
        <v>83</v>
      </c>
      <c r="AW978" s="13" t="s">
        <v>30</v>
      </c>
      <c r="AX978" s="13" t="s">
        <v>73</v>
      </c>
      <c r="AY978" s="154" t="s">
        <v>136</v>
      </c>
    </row>
    <row r="979" spans="2:65" s="13" customFormat="1" ht="11.25">
      <c r="B979" s="153"/>
      <c r="D979" s="147" t="s">
        <v>145</v>
      </c>
      <c r="E979" s="154" t="s">
        <v>1</v>
      </c>
      <c r="F979" s="155" t="s">
        <v>315</v>
      </c>
      <c r="H979" s="156">
        <v>5.9</v>
      </c>
      <c r="I979" s="157"/>
      <c r="L979" s="153"/>
      <c r="M979" s="158"/>
      <c r="T979" s="159"/>
      <c r="AT979" s="154" t="s">
        <v>145</v>
      </c>
      <c r="AU979" s="154" t="s">
        <v>83</v>
      </c>
      <c r="AV979" s="13" t="s">
        <v>83</v>
      </c>
      <c r="AW979" s="13" t="s">
        <v>30</v>
      </c>
      <c r="AX979" s="13" t="s">
        <v>73</v>
      </c>
      <c r="AY979" s="154" t="s">
        <v>136</v>
      </c>
    </row>
    <row r="980" spans="2:65" s="13" customFormat="1" ht="11.25">
      <c r="B980" s="153"/>
      <c r="D980" s="147" t="s">
        <v>145</v>
      </c>
      <c r="E980" s="154" t="s">
        <v>1</v>
      </c>
      <c r="F980" s="155" t="s">
        <v>708</v>
      </c>
      <c r="H980" s="156">
        <v>2.15</v>
      </c>
      <c r="I980" s="157"/>
      <c r="L980" s="153"/>
      <c r="M980" s="158"/>
      <c r="T980" s="159"/>
      <c r="AT980" s="154" t="s">
        <v>145</v>
      </c>
      <c r="AU980" s="154" t="s">
        <v>83</v>
      </c>
      <c r="AV980" s="13" t="s">
        <v>83</v>
      </c>
      <c r="AW980" s="13" t="s">
        <v>30</v>
      </c>
      <c r="AX980" s="13" t="s">
        <v>73</v>
      </c>
      <c r="AY980" s="154" t="s">
        <v>136</v>
      </c>
    </row>
    <row r="981" spans="2:65" s="13" customFormat="1" ht="11.25">
      <c r="B981" s="153"/>
      <c r="D981" s="147" t="s">
        <v>145</v>
      </c>
      <c r="E981" s="154" t="s">
        <v>1</v>
      </c>
      <c r="F981" s="155" t="s">
        <v>317</v>
      </c>
      <c r="H981" s="156">
        <v>5.0999999999999996</v>
      </c>
      <c r="I981" s="157"/>
      <c r="L981" s="153"/>
      <c r="M981" s="158"/>
      <c r="T981" s="159"/>
      <c r="AT981" s="154" t="s">
        <v>145</v>
      </c>
      <c r="AU981" s="154" t="s">
        <v>83</v>
      </c>
      <c r="AV981" s="13" t="s">
        <v>83</v>
      </c>
      <c r="AW981" s="13" t="s">
        <v>30</v>
      </c>
      <c r="AX981" s="13" t="s">
        <v>73</v>
      </c>
      <c r="AY981" s="154" t="s">
        <v>136</v>
      </c>
    </row>
    <row r="982" spans="2:65" s="13" customFormat="1" ht="11.25">
      <c r="B982" s="153"/>
      <c r="D982" s="147" t="s">
        <v>145</v>
      </c>
      <c r="E982" s="154" t="s">
        <v>1</v>
      </c>
      <c r="F982" s="155" t="s">
        <v>318</v>
      </c>
      <c r="H982" s="156">
        <v>5.0999999999999996</v>
      </c>
      <c r="I982" s="157"/>
      <c r="L982" s="153"/>
      <c r="M982" s="158"/>
      <c r="T982" s="159"/>
      <c r="AT982" s="154" t="s">
        <v>145</v>
      </c>
      <c r="AU982" s="154" t="s">
        <v>83</v>
      </c>
      <c r="AV982" s="13" t="s">
        <v>83</v>
      </c>
      <c r="AW982" s="13" t="s">
        <v>30</v>
      </c>
      <c r="AX982" s="13" t="s">
        <v>73</v>
      </c>
      <c r="AY982" s="154" t="s">
        <v>136</v>
      </c>
    </row>
    <row r="983" spans="2:65" s="14" customFormat="1" ht="11.25">
      <c r="B983" s="160"/>
      <c r="D983" s="147" t="s">
        <v>145</v>
      </c>
      <c r="E983" s="161" t="s">
        <v>1</v>
      </c>
      <c r="F983" s="162" t="s">
        <v>149</v>
      </c>
      <c r="H983" s="163">
        <v>51.56</v>
      </c>
      <c r="I983" s="164"/>
      <c r="L983" s="160"/>
      <c r="M983" s="165"/>
      <c r="T983" s="166"/>
      <c r="AT983" s="161" t="s">
        <v>145</v>
      </c>
      <c r="AU983" s="161" t="s">
        <v>83</v>
      </c>
      <c r="AV983" s="14" t="s">
        <v>143</v>
      </c>
      <c r="AW983" s="14" t="s">
        <v>30</v>
      </c>
      <c r="AX983" s="14" t="s">
        <v>81</v>
      </c>
      <c r="AY983" s="161" t="s">
        <v>136</v>
      </c>
    </row>
    <row r="984" spans="2:65" s="1" customFormat="1" ht="16.5" customHeight="1">
      <c r="B984" s="32"/>
      <c r="C984" s="174" t="s">
        <v>827</v>
      </c>
      <c r="D984" s="174" t="s">
        <v>336</v>
      </c>
      <c r="E984" s="175" t="s">
        <v>828</v>
      </c>
      <c r="F984" s="176" t="s">
        <v>829</v>
      </c>
      <c r="G984" s="177" t="s">
        <v>229</v>
      </c>
      <c r="H984" s="178">
        <v>101.913</v>
      </c>
      <c r="I984" s="179"/>
      <c r="J984" s="180">
        <f>ROUND(I984*H984,2)</f>
        <v>0</v>
      </c>
      <c r="K984" s="176" t="s">
        <v>142</v>
      </c>
      <c r="L984" s="181"/>
      <c r="M984" s="182" t="s">
        <v>1</v>
      </c>
      <c r="N984" s="183" t="s">
        <v>38</v>
      </c>
      <c r="P984" s="142">
        <f>O984*H984</f>
        <v>0</v>
      </c>
      <c r="Q984" s="142">
        <v>2.9999999999999997E-4</v>
      </c>
      <c r="R984" s="142">
        <f>Q984*H984</f>
        <v>3.0573899999999998E-2</v>
      </c>
      <c r="S984" s="142">
        <v>0</v>
      </c>
      <c r="T984" s="143">
        <f>S984*H984</f>
        <v>0</v>
      </c>
      <c r="AR984" s="144" t="s">
        <v>349</v>
      </c>
      <c r="AT984" s="144" t="s">
        <v>336</v>
      </c>
      <c r="AU984" s="144" t="s">
        <v>83</v>
      </c>
      <c r="AY984" s="17" t="s">
        <v>136</v>
      </c>
      <c r="BE984" s="145">
        <f>IF(N984="základní",J984,0)</f>
        <v>0</v>
      </c>
      <c r="BF984" s="145">
        <f>IF(N984="snížená",J984,0)</f>
        <v>0</v>
      </c>
      <c r="BG984" s="145">
        <f>IF(N984="zákl. přenesená",J984,0)</f>
        <v>0</v>
      </c>
      <c r="BH984" s="145">
        <f>IF(N984="sníž. přenesená",J984,0)</f>
        <v>0</v>
      </c>
      <c r="BI984" s="145">
        <f>IF(N984="nulová",J984,0)</f>
        <v>0</v>
      </c>
      <c r="BJ984" s="17" t="s">
        <v>81</v>
      </c>
      <c r="BK984" s="145">
        <f>ROUND(I984*H984,2)</f>
        <v>0</v>
      </c>
      <c r="BL984" s="17" t="s">
        <v>226</v>
      </c>
      <c r="BM984" s="144" t="s">
        <v>830</v>
      </c>
    </row>
    <row r="985" spans="2:65" s="12" customFormat="1" ht="11.25">
      <c r="B985" s="146"/>
      <c r="D985" s="147" t="s">
        <v>145</v>
      </c>
      <c r="E985" s="148" t="s">
        <v>1</v>
      </c>
      <c r="F985" s="149" t="s">
        <v>168</v>
      </c>
      <c r="H985" s="148" t="s">
        <v>1</v>
      </c>
      <c r="I985" s="150"/>
      <c r="L985" s="146"/>
      <c r="M985" s="151"/>
      <c r="T985" s="152"/>
      <c r="AT985" s="148" t="s">
        <v>145</v>
      </c>
      <c r="AU985" s="148" t="s">
        <v>83</v>
      </c>
      <c r="AV985" s="12" t="s">
        <v>81</v>
      </c>
      <c r="AW985" s="12" t="s">
        <v>30</v>
      </c>
      <c r="AX985" s="12" t="s">
        <v>73</v>
      </c>
      <c r="AY985" s="148" t="s">
        <v>136</v>
      </c>
    </row>
    <row r="986" spans="2:65" s="13" customFormat="1" ht="11.25">
      <c r="B986" s="153"/>
      <c r="D986" s="147" t="s">
        <v>145</v>
      </c>
      <c r="E986" s="154" t="s">
        <v>1</v>
      </c>
      <c r="F986" s="155" t="s">
        <v>814</v>
      </c>
      <c r="H986" s="156">
        <v>4.8</v>
      </c>
      <c r="I986" s="157"/>
      <c r="L986" s="153"/>
      <c r="M986" s="158"/>
      <c r="T986" s="159"/>
      <c r="AT986" s="154" t="s">
        <v>145</v>
      </c>
      <c r="AU986" s="154" t="s">
        <v>83</v>
      </c>
      <c r="AV986" s="13" t="s">
        <v>83</v>
      </c>
      <c r="AW986" s="13" t="s">
        <v>30</v>
      </c>
      <c r="AX986" s="13" t="s">
        <v>73</v>
      </c>
      <c r="AY986" s="154" t="s">
        <v>136</v>
      </c>
    </row>
    <row r="987" spans="2:65" s="13" customFormat="1" ht="11.25">
      <c r="B987" s="153"/>
      <c r="D987" s="147" t="s">
        <v>145</v>
      </c>
      <c r="E987" s="154" t="s">
        <v>1</v>
      </c>
      <c r="F987" s="155" t="s">
        <v>815</v>
      </c>
      <c r="H987" s="156">
        <v>1.6</v>
      </c>
      <c r="I987" s="157"/>
      <c r="L987" s="153"/>
      <c r="M987" s="158"/>
      <c r="T987" s="159"/>
      <c r="AT987" s="154" t="s">
        <v>145</v>
      </c>
      <c r="AU987" s="154" t="s">
        <v>83</v>
      </c>
      <c r="AV987" s="13" t="s">
        <v>83</v>
      </c>
      <c r="AW987" s="13" t="s">
        <v>30</v>
      </c>
      <c r="AX987" s="13" t="s">
        <v>73</v>
      </c>
      <c r="AY987" s="154" t="s">
        <v>136</v>
      </c>
    </row>
    <row r="988" spans="2:65" s="13" customFormat="1" ht="11.25">
      <c r="B988" s="153"/>
      <c r="D988" s="147" t="s">
        <v>145</v>
      </c>
      <c r="E988" s="154" t="s">
        <v>1</v>
      </c>
      <c r="F988" s="155" t="s">
        <v>816</v>
      </c>
      <c r="H988" s="156">
        <v>10.6</v>
      </c>
      <c r="I988" s="157"/>
      <c r="L988" s="153"/>
      <c r="M988" s="158"/>
      <c r="T988" s="159"/>
      <c r="AT988" s="154" t="s">
        <v>145</v>
      </c>
      <c r="AU988" s="154" t="s">
        <v>83</v>
      </c>
      <c r="AV988" s="13" t="s">
        <v>83</v>
      </c>
      <c r="AW988" s="13" t="s">
        <v>30</v>
      </c>
      <c r="AX988" s="13" t="s">
        <v>73</v>
      </c>
      <c r="AY988" s="154" t="s">
        <v>136</v>
      </c>
    </row>
    <row r="989" spans="2:65" s="13" customFormat="1" ht="11.25">
      <c r="B989" s="153"/>
      <c r="D989" s="147" t="s">
        <v>145</v>
      </c>
      <c r="E989" s="154" t="s">
        <v>1</v>
      </c>
      <c r="F989" s="155" t="s">
        <v>817</v>
      </c>
      <c r="H989" s="156">
        <v>15.3</v>
      </c>
      <c r="I989" s="157"/>
      <c r="L989" s="153"/>
      <c r="M989" s="158"/>
      <c r="T989" s="159"/>
      <c r="AT989" s="154" t="s">
        <v>145</v>
      </c>
      <c r="AU989" s="154" t="s">
        <v>83</v>
      </c>
      <c r="AV989" s="13" t="s">
        <v>83</v>
      </c>
      <c r="AW989" s="13" t="s">
        <v>30</v>
      </c>
      <c r="AX989" s="13" t="s">
        <v>73</v>
      </c>
      <c r="AY989" s="154" t="s">
        <v>136</v>
      </c>
    </row>
    <row r="990" spans="2:65" s="13" customFormat="1" ht="11.25">
      <c r="B990" s="153"/>
      <c r="D990" s="147" t="s">
        <v>145</v>
      </c>
      <c r="E990" s="154" t="s">
        <v>1</v>
      </c>
      <c r="F990" s="155" t="s">
        <v>818</v>
      </c>
      <c r="H990" s="156">
        <v>4.7</v>
      </c>
      <c r="I990" s="157"/>
      <c r="L990" s="153"/>
      <c r="M990" s="158"/>
      <c r="T990" s="159"/>
      <c r="AT990" s="154" t="s">
        <v>145</v>
      </c>
      <c r="AU990" s="154" t="s">
        <v>83</v>
      </c>
      <c r="AV990" s="13" t="s">
        <v>83</v>
      </c>
      <c r="AW990" s="13" t="s">
        <v>30</v>
      </c>
      <c r="AX990" s="13" t="s">
        <v>73</v>
      </c>
      <c r="AY990" s="154" t="s">
        <v>136</v>
      </c>
    </row>
    <row r="991" spans="2:65" s="13" customFormat="1" ht="11.25">
      <c r="B991" s="153"/>
      <c r="D991" s="147" t="s">
        <v>145</v>
      </c>
      <c r="E991" s="154" t="s">
        <v>1</v>
      </c>
      <c r="F991" s="155" t="s">
        <v>819</v>
      </c>
      <c r="H991" s="156">
        <v>1.7</v>
      </c>
      <c r="I991" s="157"/>
      <c r="L991" s="153"/>
      <c r="M991" s="158"/>
      <c r="T991" s="159"/>
      <c r="AT991" s="154" t="s">
        <v>145</v>
      </c>
      <c r="AU991" s="154" t="s">
        <v>83</v>
      </c>
      <c r="AV991" s="13" t="s">
        <v>83</v>
      </c>
      <c r="AW991" s="13" t="s">
        <v>30</v>
      </c>
      <c r="AX991" s="13" t="s">
        <v>73</v>
      </c>
      <c r="AY991" s="154" t="s">
        <v>136</v>
      </c>
    </row>
    <row r="992" spans="2:65" s="13" customFormat="1" ht="11.25">
      <c r="B992" s="153"/>
      <c r="D992" s="147" t="s">
        <v>145</v>
      </c>
      <c r="E992" s="154" t="s">
        <v>1</v>
      </c>
      <c r="F992" s="155" t="s">
        <v>820</v>
      </c>
      <c r="H992" s="156">
        <v>3.4</v>
      </c>
      <c r="I992" s="157"/>
      <c r="L992" s="153"/>
      <c r="M992" s="158"/>
      <c r="T992" s="159"/>
      <c r="AT992" s="154" t="s">
        <v>145</v>
      </c>
      <c r="AU992" s="154" t="s">
        <v>83</v>
      </c>
      <c r="AV992" s="13" t="s">
        <v>83</v>
      </c>
      <c r="AW992" s="13" t="s">
        <v>30</v>
      </c>
      <c r="AX992" s="13" t="s">
        <v>73</v>
      </c>
      <c r="AY992" s="154" t="s">
        <v>136</v>
      </c>
    </row>
    <row r="993" spans="2:65" s="13" customFormat="1" ht="11.25">
      <c r="B993" s="153"/>
      <c r="D993" s="147" t="s">
        <v>145</v>
      </c>
      <c r="E993" s="154" t="s">
        <v>1</v>
      </c>
      <c r="F993" s="155" t="s">
        <v>821</v>
      </c>
      <c r="H993" s="156">
        <v>3.4</v>
      </c>
      <c r="I993" s="157"/>
      <c r="L993" s="153"/>
      <c r="M993" s="158"/>
      <c r="T993" s="159"/>
      <c r="AT993" s="154" t="s">
        <v>145</v>
      </c>
      <c r="AU993" s="154" t="s">
        <v>83</v>
      </c>
      <c r="AV993" s="13" t="s">
        <v>83</v>
      </c>
      <c r="AW993" s="13" t="s">
        <v>30</v>
      </c>
      <c r="AX993" s="13" t="s">
        <v>73</v>
      </c>
      <c r="AY993" s="154" t="s">
        <v>136</v>
      </c>
    </row>
    <row r="994" spans="2:65" s="15" customFormat="1" ht="11.25">
      <c r="B994" s="167"/>
      <c r="D994" s="147" t="s">
        <v>145</v>
      </c>
      <c r="E994" s="168" t="s">
        <v>1</v>
      </c>
      <c r="F994" s="169" t="s">
        <v>243</v>
      </c>
      <c r="H994" s="170">
        <v>45.5</v>
      </c>
      <c r="I994" s="171"/>
      <c r="L994" s="167"/>
      <c r="M994" s="172"/>
      <c r="T994" s="173"/>
      <c r="AT994" s="168" t="s">
        <v>145</v>
      </c>
      <c r="AU994" s="168" t="s">
        <v>83</v>
      </c>
      <c r="AV994" s="15" t="s">
        <v>154</v>
      </c>
      <c r="AW994" s="15" t="s">
        <v>30</v>
      </c>
      <c r="AX994" s="15" t="s">
        <v>73</v>
      </c>
      <c r="AY994" s="168" t="s">
        <v>136</v>
      </c>
    </row>
    <row r="995" spans="2:65" s="12" customFormat="1" ht="11.25">
      <c r="B995" s="146"/>
      <c r="D995" s="147" t="s">
        <v>145</v>
      </c>
      <c r="E995" s="148" t="s">
        <v>1</v>
      </c>
      <c r="F995" s="149" t="s">
        <v>168</v>
      </c>
      <c r="H995" s="148" t="s">
        <v>1</v>
      </c>
      <c r="I995" s="150"/>
      <c r="L995" s="146"/>
      <c r="M995" s="151"/>
      <c r="T995" s="152"/>
      <c r="AT995" s="148" t="s">
        <v>145</v>
      </c>
      <c r="AU995" s="148" t="s">
        <v>83</v>
      </c>
      <c r="AV995" s="12" t="s">
        <v>81</v>
      </c>
      <c r="AW995" s="12" t="s">
        <v>30</v>
      </c>
      <c r="AX995" s="12" t="s">
        <v>73</v>
      </c>
      <c r="AY995" s="148" t="s">
        <v>136</v>
      </c>
    </row>
    <row r="996" spans="2:65" s="13" customFormat="1" ht="11.25">
      <c r="B996" s="153"/>
      <c r="D996" s="147" t="s">
        <v>145</v>
      </c>
      <c r="E996" s="154" t="s">
        <v>1</v>
      </c>
      <c r="F996" s="155" t="s">
        <v>309</v>
      </c>
      <c r="H996" s="156">
        <v>9.6</v>
      </c>
      <c r="I996" s="157"/>
      <c r="L996" s="153"/>
      <c r="M996" s="158"/>
      <c r="T996" s="159"/>
      <c r="AT996" s="154" t="s">
        <v>145</v>
      </c>
      <c r="AU996" s="154" t="s">
        <v>83</v>
      </c>
      <c r="AV996" s="13" t="s">
        <v>83</v>
      </c>
      <c r="AW996" s="13" t="s">
        <v>30</v>
      </c>
      <c r="AX996" s="13" t="s">
        <v>73</v>
      </c>
      <c r="AY996" s="154" t="s">
        <v>136</v>
      </c>
    </row>
    <row r="997" spans="2:65" s="13" customFormat="1" ht="11.25">
      <c r="B997" s="153"/>
      <c r="D997" s="147" t="s">
        <v>145</v>
      </c>
      <c r="E997" s="154" t="s">
        <v>1</v>
      </c>
      <c r="F997" s="155" t="s">
        <v>706</v>
      </c>
      <c r="H997" s="156">
        <v>1.4</v>
      </c>
      <c r="I997" s="157"/>
      <c r="L997" s="153"/>
      <c r="M997" s="158"/>
      <c r="T997" s="159"/>
      <c r="AT997" s="154" t="s">
        <v>145</v>
      </c>
      <c r="AU997" s="154" t="s">
        <v>83</v>
      </c>
      <c r="AV997" s="13" t="s">
        <v>83</v>
      </c>
      <c r="AW997" s="13" t="s">
        <v>30</v>
      </c>
      <c r="AX997" s="13" t="s">
        <v>73</v>
      </c>
      <c r="AY997" s="154" t="s">
        <v>136</v>
      </c>
    </row>
    <row r="998" spans="2:65" s="13" customFormat="1" ht="11.25">
      <c r="B998" s="153"/>
      <c r="D998" s="147" t="s">
        <v>145</v>
      </c>
      <c r="E998" s="154" t="s">
        <v>1</v>
      </c>
      <c r="F998" s="155" t="s">
        <v>311</v>
      </c>
      <c r="H998" s="156">
        <v>9.6999999999999993</v>
      </c>
      <c r="I998" s="157"/>
      <c r="L998" s="153"/>
      <c r="M998" s="158"/>
      <c r="T998" s="159"/>
      <c r="AT998" s="154" t="s">
        <v>145</v>
      </c>
      <c r="AU998" s="154" t="s">
        <v>83</v>
      </c>
      <c r="AV998" s="13" t="s">
        <v>83</v>
      </c>
      <c r="AW998" s="13" t="s">
        <v>30</v>
      </c>
      <c r="AX998" s="13" t="s">
        <v>73</v>
      </c>
      <c r="AY998" s="154" t="s">
        <v>136</v>
      </c>
    </row>
    <row r="999" spans="2:65" s="13" customFormat="1" ht="11.25">
      <c r="B999" s="153"/>
      <c r="D999" s="147" t="s">
        <v>145</v>
      </c>
      <c r="E999" s="154" t="s">
        <v>1</v>
      </c>
      <c r="F999" s="155" t="s">
        <v>826</v>
      </c>
      <c r="H999" s="156">
        <v>12.61</v>
      </c>
      <c r="I999" s="157"/>
      <c r="L999" s="153"/>
      <c r="M999" s="158"/>
      <c r="T999" s="159"/>
      <c r="AT999" s="154" t="s">
        <v>145</v>
      </c>
      <c r="AU999" s="154" t="s">
        <v>83</v>
      </c>
      <c r="AV999" s="13" t="s">
        <v>83</v>
      </c>
      <c r="AW999" s="13" t="s">
        <v>30</v>
      </c>
      <c r="AX999" s="13" t="s">
        <v>73</v>
      </c>
      <c r="AY999" s="154" t="s">
        <v>136</v>
      </c>
    </row>
    <row r="1000" spans="2:65" s="13" customFormat="1" ht="11.25">
      <c r="B1000" s="153"/>
      <c r="D1000" s="147" t="s">
        <v>145</v>
      </c>
      <c r="E1000" s="154" t="s">
        <v>1</v>
      </c>
      <c r="F1000" s="155" t="s">
        <v>315</v>
      </c>
      <c r="H1000" s="156">
        <v>5.9</v>
      </c>
      <c r="I1000" s="157"/>
      <c r="L1000" s="153"/>
      <c r="M1000" s="158"/>
      <c r="T1000" s="159"/>
      <c r="AT1000" s="154" t="s">
        <v>145</v>
      </c>
      <c r="AU1000" s="154" t="s">
        <v>83</v>
      </c>
      <c r="AV1000" s="13" t="s">
        <v>83</v>
      </c>
      <c r="AW1000" s="13" t="s">
        <v>30</v>
      </c>
      <c r="AX1000" s="13" t="s">
        <v>73</v>
      </c>
      <c r="AY1000" s="154" t="s">
        <v>136</v>
      </c>
    </row>
    <row r="1001" spans="2:65" s="13" customFormat="1" ht="11.25">
      <c r="B1001" s="153"/>
      <c r="D1001" s="147" t="s">
        <v>145</v>
      </c>
      <c r="E1001" s="154" t="s">
        <v>1</v>
      </c>
      <c r="F1001" s="155" t="s">
        <v>708</v>
      </c>
      <c r="H1001" s="156">
        <v>2.15</v>
      </c>
      <c r="I1001" s="157"/>
      <c r="L1001" s="153"/>
      <c r="M1001" s="158"/>
      <c r="T1001" s="159"/>
      <c r="AT1001" s="154" t="s">
        <v>145</v>
      </c>
      <c r="AU1001" s="154" t="s">
        <v>83</v>
      </c>
      <c r="AV1001" s="13" t="s">
        <v>83</v>
      </c>
      <c r="AW1001" s="13" t="s">
        <v>30</v>
      </c>
      <c r="AX1001" s="13" t="s">
        <v>73</v>
      </c>
      <c r="AY1001" s="154" t="s">
        <v>136</v>
      </c>
    </row>
    <row r="1002" spans="2:65" s="13" customFormat="1" ht="11.25">
      <c r="B1002" s="153"/>
      <c r="D1002" s="147" t="s">
        <v>145</v>
      </c>
      <c r="E1002" s="154" t="s">
        <v>1</v>
      </c>
      <c r="F1002" s="155" t="s">
        <v>317</v>
      </c>
      <c r="H1002" s="156">
        <v>5.0999999999999996</v>
      </c>
      <c r="I1002" s="157"/>
      <c r="L1002" s="153"/>
      <c r="M1002" s="158"/>
      <c r="T1002" s="159"/>
      <c r="AT1002" s="154" t="s">
        <v>145</v>
      </c>
      <c r="AU1002" s="154" t="s">
        <v>83</v>
      </c>
      <c r="AV1002" s="13" t="s">
        <v>83</v>
      </c>
      <c r="AW1002" s="13" t="s">
        <v>30</v>
      </c>
      <c r="AX1002" s="13" t="s">
        <v>73</v>
      </c>
      <c r="AY1002" s="154" t="s">
        <v>136</v>
      </c>
    </row>
    <row r="1003" spans="2:65" s="13" customFormat="1" ht="11.25">
      <c r="B1003" s="153"/>
      <c r="D1003" s="147" t="s">
        <v>145</v>
      </c>
      <c r="E1003" s="154" t="s">
        <v>1</v>
      </c>
      <c r="F1003" s="155" t="s">
        <v>318</v>
      </c>
      <c r="H1003" s="156">
        <v>5.0999999999999996</v>
      </c>
      <c r="I1003" s="157"/>
      <c r="L1003" s="153"/>
      <c r="M1003" s="158"/>
      <c r="T1003" s="159"/>
      <c r="AT1003" s="154" t="s">
        <v>145</v>
      </c>
      <c r="AU1003" s="154" t="s">
        <v>83</v>
      </c>
      <c r="AV1003" s="13" t="s">
        <v>83</v>
      </c>
      <c r="AW1003" s="13" t="s">
        <v>30</v>
      </c>
      <c r="AX1003" s="13" t="s">
        <v>73</v>
      </c>
      <c r="AY1003" s="154" t="s">
        <v>136</v>
      </c>
    </row>
    <row r="1004" spans="2:65" s="15" customFormat="1" ht="11.25">
      <c r="B1004" s="167"/>
      <c r="D1004" s="147" t="s">
        <v>145</v>
      </c>
      <c r="E1004" s="168" t="s">
        <v>1</v>
      </c>
      <c r="F1004" s="169" t="s">
        <v>243</v>
      </c>
      <c r="H1004" s="170">
        <v>51.56</v>
      </c>
      <c r="I1004" s="171"/>
      <c r="L1004" s="167"/>
      <c r="M1004" s="172"/>
      <c r="T1004" s="173"/>
      <c r="AT1004" s="168" t="s">
        <v>145</v>
      </c>
      <c r="AU1004" s="168" t="s">
        <v>83</v>
      </c>
      <c r="AV1004" s="15" t="s">
        <v>154</v>
      </c>
      <c r="AW1004" s="15" t="s">
        <v>30</v>
      </c>
      <c r="AX1004" s="15" t="s">
        <v>73</v>
      </c>
      <c r="AY1004" s="168" t="s">
        <v>136</v>
      </c>
    </row>
    <row r="1005" spans="2:65" s="14" customFormat="1" ht="11.25">
      <c r="B1005" s="160"/>
      <c r="D1005" s="147" t="s">
        <v>145</v>
      </c>
      <c r="E1005" s="161" t="s">
        <v>1</v>
      </c>
      <c r="F1005" s="162" t="s">
        <v>149</v>
      </c>
      <c r="H1005" s="163">
        <v>97.06</v>
      </c>
      <c r="I1005" s="164"/>
      <c r="L1005" s="160"/>
      <c r="M1005" s="165"/>
      <c r="T1005" s="166"/>
      <c r="AT1005" s="161" t="s">
        <v>145</v>
      </c>
      <c r="AU1005" s="161" t="s">
        <v>83</v>
      </c>
      <c r="AV1005" s="14" t="s">
        <v>143</v>
      </c>
      <c r="AW1005" s="14" t="s">
        <v>30</v>
      </c>
      <c r="AX1005" s="14" t="s">
        <v>81</v>
      </c>
      <c r="AY1005" s="161" t="s">
        <v>136</v>
      </c>
    </row>
    <row r="1006" spans="2:65" s="13" customFormat="1" ht="11.25">
      <c r="B1006" s="153"/>
      <c r="D1006" s="147" t="s">
        <v>145</v>
      </c>
      <c r="F1006" s="155" t="s">
        <v>831</v>
      </c>
      <c r="H1006" s="156">
        <v>101.913</v>
      </c>
      <c r="I1006" s="157"/>
      <c r="L1006" s="153"/>
      <c r="M1006" s="158"/>
      <c r="T1006" s="159"/>
      <c r="AT1006" s="154" t="s">
        <v>145</v>
      </c>
      <c r="AU1006" s="154" t="s">
        <v>83</v>
      </c>
      <c r="AV1006" s="13" t="s">
        <v>83</v>
      </c>
      <c r="AW1006" s="13" t="s">
        <v>4</v>
      </c>
      <c r="AX1006" s="13" t="s">
        <v>81</v>
      </c>
      <c r="AY1006" s="154" t="s">
        <v>136</v>
      </c>
    </row>
    <row r="1007" spans="2:65" s="1" customFormat="1" ht="16.5" customHeight="1">
      <c r="B1007" s="32"/>
      <c r="C1007" s="133" t="s">
        <v>832</v>
      </c>
      <c r="D1007" s="133" t="s">
        <v>138</v>
      </c>
      <c r="E1007" s="134" t="s">
        <v>833</v>
      </c>
      <c r="F1007" s="135" t="s">
        <v>834</v>
      </c>
      <c r="G1007" s="136" t="s">
        <v>229</v>
      </c>
      <c r="H1007" s="137">
        <v>55.1</v>
      </c>
      <c r="I1007" s="138"/>
      <c r="J1007" s="139">
        <f>ROUND(I1007*H1007,2)</f>
        <v>0</v>
      </c>
      <c r="K1007" s="135" t="s">
        <v>142</v>
      </c>
      <c r="L1007" s="32"/>
      <c r="M1007" s="140" t="s">
        <v>1</v>
      </c>
      <c r="N1007" s="141" t="s">
        <v>38</v>
      </c>
      <c r="P1007" s="142">
        <f>O1007*H1007</f>
        <v>0</v>
      </c>
      <c r="Q1007" s="142">
        <v>9.0000000000000006E-5</v>
      </c>
      <c r="R1007" s="142">
        <f>Q1007*H1007</f>
        <v>4.9590000000000007E-3</v>
      </c>
      <c r="S1007" s="142">
        <v>0</v>
      </c>
      <c r="T1007" s="143">
        <f>S1007*H1007</f>
        <v>0</v>
      </c>
      <c r="AR1007" s="144" t="s">
        <v>226</v>
      </c>
      <c r="AT1007" s="144" t="s">
        <v>138</v>
      </c>
      <c r="AU1007" s="144" t="s">
        <v>83</v>
      </c>
      <c r="AY1007" s="17" t="s">
        <v>136</v>
      </c>
      <c r="BE1007" s="145">
        <f>IF(N1007="základní",J1007,0)</f>
        <v>0</v>
      </c>
      <c r="BF1007" s="145">
        <f>IF(N1007="snížená",J1007,0)</f>
        <v>0</v>
      </c>
      <c r="BG1007" s="145">
        <f>IF(N1007="zákl. přenesená",J1007,0)</f>
        <v>0</v>
      </c>
      <c r="BH1007" s="145">
        <f>IF(N1007="sníž. přenesená",J1007,0)</f>
        <v>0</v>
      </c>
      <c r="BI1007" s="145">
        <f>IF(N1007="nulová",J1007,0)</f>
        <v>0</v>
      </c>
      <c r="BJ1007" s="17" t="s">
        <v>81</v>
      </c>
      <c r="BK1007" s="145">
        <f>ROUND(I1007*H1007,2)</f>
        <v>0</v>
      </c>
      <c r="BL1007" s="17" t="s">
        <v>226</v>
      </c>
      <c r="BM1007" s="144" t="s">
        <v>835</v>
      </c>
    </row>
    <row r="1008" spans="2:65" s="12" customFormat="1" ht="11.25">
      <c r="B1008" s="146"/>
      <c r="D1008" s="147" t="s">
        <v>145</v>
      </c>
      <c r="E1008" s="148" t="s">
        <v>1</v>
      </c>
      <c r="F1008" s="149" t="s">
        <v>168</v>
      </c>
      <c r="H1008" s="148" t="s">
        <v>1</v>
      </c>
      <c r="I1008" s="150"/>
      <c r="L1008" s="146"/>
      <c r="M1008" s="151"/>
      <c r="T1008" s="152"/>
      <c r="AT1008" s="148" t="s">
        <v>145</v>
      </c>
      <c r="AU1008" s="148" t="s">
        <v>83</v>
      </c>
      <c r="AV1008" s="12" t="s">
        <v>81</v>
      </c>
      <c r="AW1008" s="12" t="s">
        <v>30</v>
      </c>
      <c r="AX1008" s="12" t="s">
        <v>73</v>
      </c>
      <c r="AY1008" s="148" t="s">
        <v>136</v>
      </c>
    </row>
    <row r="1009" spans="2:65" s="13" customFormat="1" ht="11.25">
      <c r="B1009" s="153"/>
      <c r="D1009" s="147" t="s">
        <v>145</v>
      </c>
      <c r="E1009" s="154" t="s">
        <v>1</v>
      </c>
      <c r="F1009" s="155" t="s">
        <v>836</v>
      </c>
      <c r="H1009" s="156">
        <v>8</v>
      </c>
      <c r="I1009" s="157"/>
      <c r="L1009" s="153"/>
      <c r="M1009" s="158"/>
      <c r="T1009" s="159"/>
      <c r="AT1009" s="154" t="s">
        <v>145</v>
      </c>
      <c r="AU1009" s="154" t="s">
        <v>83</v>
      </c>
      <c r="AV1009" s="13" t="s">
        <v>83</v>
      </c>
      <c r="AW1009" s="13" t="s">
        <v>30</v>
      </c>
      <c r="AX1009" s="13" t="s">
        <v>73</v>
      </c>
      <c r="AY1009" s="154" t="s">
        <v>136</v>
      </c>
    </row>
    <row r="1010" spans="2:65" s="13" customFormat="1" ht="11.25">
      <c r="B1010" s="153"/>
      <c r="D1010" s="147" t="s">
        <v>145</v>
      </c>
      <c r="E1010" s="154" t="s">
        <v>1</v>
      </c>
      <c r="F1010" s="155" t="s">
        <v>837</v>
      </c>
      <c r="H1010" s="156">
        <v>1.6</v>
      </c>
      <c r="I1010" s="157"/>
      <c r="L1010" s="153"/>
      <c r="M1010" s="158"/>
      <c r="T1010" s="159"/>
      <c r="AT1010" s="154" t="s">
        <v>145</v>
      </c>
      <c r="AU1010" s="154" t="s">
        <v>83</v>
      </c>
      <c r="AV1010" s="13" t="s">
        <v>83</v>
      </c>
      <c r="AW1010" s="13" t="s">
        <v>30</v>
      </c>
      <c r="AX1010" s="13" t="s">
        <v>73</v>
      </c>
      <c r="AY1010" s="154" t="s">
        <v>136</v>
      </c>
    </row>
    <row r="1011" spans="2:65" s="13" customFormat="1" ht="11.25">
      <c r="B1011" s="153"/>
      <c r="D1011" s="147" t="s">
        <v>145</v>
      </c>
      <c r="E1011" s="154" t="s">
        <v>1</v>
      </c>
      <c r="F1011" s="155" t="s">
        <v>838</v>
      </c>
      <c r="H1011" s="156">
        <v>14</v>
      </c>
      <c r="I1011" s="157"/>
      <c r="L1011" s="153"/>
      <c r="M1011" s="158"/>
      <c r="T1011" s="159"/>
      <c r="AT1011" s="154" t="s">
        <v>145</v>
      </c>
      <c r="AU1011" s="154" t="s">
        <v>83</v>
      </c>
      <c r="AV1011" s="13" t="s">
        <v>83</v>
      </c>
      <c r="AW1011" s="13" t="s">
        <v>30</v>
      </c>
      <c r="AX1011" s="13" t="s">
        <v>73</v>
      </c>
      <c r="AY1011" s="154" t="s">
        <v>136</v>
      </c>
    </row>
    <row r="1012" spans="2:65" s="13" customFormat="1" ht="11.25">
      <c r="B1012" s="153"/>
      <c r="D1012" s="147" t="s">
        <v>145</v>
      </c>
      <c r="E1012" s="154" t="s">
        <v>1</v>
      </c>
      <c r="F1012" s="155" t="s">
        <v>839</v>
      </c>
      <c r="H1012" s="156">
        <v>10.199999999999999</v>
      </c>
      <c r="I1012" s="157"/>
      <c r="L1012" s="153"/>
      <c r="M1012" s="158"/>
      <c r="T1012" s="159"/>
      <c r="AT1012" s="154" t="s">
        <v>145</v>
      </c>
      <c r="AU1012" s="154" t="s">
        <v>83</v>
      </c>
      <c r="AV1012" s="13" t="s">
        <v>83</v>
      </c>
      <c r="AW1012" s="13" t="s">
        <v>30</v>
      </c>
      <c r="AX1012" s="13" t="s">
        <v>73</v>
      </c>
      <c r="AY1012" s="154" t="s">
        <v>136</v>
      </c>
    </row>
    <row r="1013" spans="2:65" s="13" customFormat="1" ht="11.25">
      <c r="B1013" s="153"/>
      <c r="D1013" s="147" t="s">
        <v>145</v>
      </c>
      <c r="E1013" s="154" t="s">
        <v>1</v>
      </c>
      <c r="F1013" s="155" t="s">
        <v>840</v>
      </c>
      <c r="H1013" s="156">
        <v>6</v>
      </c>
      <c r="I1013" s="157"/>
      <c r="L1013" s="153"/>
      <c r="M1013" s="158"/>
      <c r="T1013" s="159"/>
      <c r="AT1013" s="154" t="s">
        <v>145</v>
      </c>
      <c r="AU1013" s="154" t="s">
        <v>83</v>
      </c>
      <c r="AV1013" s="13" t="s">
        <v>83</v>
      </c>
      <c r="AW1013" s="13" t="s">
        <v>30</v>
      </c>
      <c r="AX1013" s="13" t="s">
        <v>73</v>
      </c>
      <c r="AY1013" s="154" t="s">
        <v>136</v>
      </c>
    </row>
    <row r="1014" spans="2:65" s="13" customFormat="1" ht="11.25">
      <c r="B1014" s="153"/>
      <c r="D1014" s="147" t="s">
        <v>145</v>
      </c>
      <c r="E1014" s="154" t="s">
        <v>1</v>
      </c>
      <c r="F1014" s="155" t="s">
        <v>841</v>
      </c>
      <c r="H1014" s="156">
        <v>1.7</v>
      </c>
      <c r="I1014" s="157"/>
      <c r="L1014" s="153"/>
      <c r="M1014" s="158"/>
      <c r="T1014" s="159"/>
      <c r="AT1014" s="154" t="s">
        <v>145</v>
      </c>
      <c r="AU1014" s="154" t="s">
        <v>83</v>
      </c>
      <c r="AV1014" s="13" t="s">
        <v>83</v>
      </c>
      <c r="AW1014" s="13" t="s">
        <v>30</v>
      </c>
      <c r="AX1014" s="13" t="s">
        <v>73</v>
      </c>
      <c r="AY1014" s="154" t="s">
        <v>136</v>
      </c>
    </row>
    <row r="1015" spans="2:65" s="13" customFormat="1" ht="11.25">
      <c r="B1015" s="153"/>
      <c r="D1015" s="147" t="s">
        <v>145</v>
      </c>
      <c r="E1015" s="154" t="s">
        <v>1</v>
      </c>
      <c r="F1015" s="155" t="s">
        <v>842</v>
      </c>
      <c r="H1015" s="156">
        <v>6.8</v>
      </c>
      <c r="I1015" s="157"/>
      <c r="L1015" s="153"/>
      <c r="M1015" s="158"/>
      <c r="T1015" s="159"/>
      <c r="AT1015" s="154" t="s">
        <v>145</v>
      </c>
      <c r="AU1015" s="154" t="s">
        <v>83</v>
      </c>
      <c r="AV1015" s="13" t="s">
        <v>83</v>
      </c>
      <c r="AW1015" s="13" t="s">
        <v>30</v>
      </c>
      <c r="AX1015" s="13" t="s">
        <v>73</v>
      </c>
      <c r="AY1015" s="154" t="s">
        <v>136</v>
      </c>
    </row>
    <row r="1016" spans="2:65" s="13" customFormat="1" ht="11.25">
      <c r="B1016" s="153"/>
      <c r="D1016" s="147" t="s">
        <v>145</v>
      </c>
      <c r="E1016" s="154" t="s">
        <v>1</v>
      </c>
      <c r="F1016" s="155" t="s">
        <v>843</v>
      </c>
      <c r="H1016" s="156">
        <v>6.8</v>
      </c>
      <c r="I1016" s="157"/>
      <c r="L1016" s="153"/>
      <c r="M1016" s="158"/>
      <c r="T1016" s="159"/>
      <c r="AT1016" s="154" t="s">
        <v>145</v>
      </c>
      <c r="AU1016" s="154" t="s">
        <v>83</v>
      </c>
      <c r="AV1016" s="13" t="s">
        <v>83</v>
      </c>
      <c r="AW1016" s="13" t="s">
        <v>30</v>
      </c>
      <c r="AX1016" s="13" t="s">
        <v>73</v>
      </c>
      <c r="AY1016" s="154" t="s">
        <v>136</v>
      </c>
    </row>
    <row r="1017" spans="2:65" s="14" customFormat="1" ht="11.25">
      <c r="B1017" s="160"/>
      <c r="D1017" s="147" t="s">
        <v>145</v>
      </c>
      <c r="E1017" s="161" t="s">
        <v>1</v>
      </c>
      <c r="F1017" s="162" t="s">
        <v>149</v>
      </c>
      <c r="H1017" s="163">
        <v>55.1</v>
      </c>
      <c r="I1017" s="164"/>
      <c r="L1017" s="160"/>
      <c r="M1017" s="165"/>
      <c r="T1017" s="166"/>
      <c r="AT1017" s="161" t="s">
        <v>145</v>
      </c>
      <c r="AU1017" s="161" t="s">
        <v>83</v>
      </c>
      <c r="AV1017" s="14" t="s">
        <v>143</v>
      </c>
      <c r="AW1017" s="14" t="s">
        <v>30</v>
      </c>
      <c r="AX1017" s="14" t="s">
        <v>81</v>
      </c>
      <c r="AY1017" s="161" t="s">
        <v>136</v>
      </c>
    </row>
    <row r="1018" spans="2:65" s="1" customFormat="1" ht="24.2" customHeight="1">
      <c r="B1018" s="32"/>
      <c r="C1018" s="133" t="s">
        <v>844</v>
      </c>
      <c r="D1018" s="133" t="s">
        <v>138</v>
      </c>
      <c r="E1018" s="134" t="s">
        <v>845</v>
      </c>
      <c r="F1018" s="135" t="s">
        <v>846</v>
      </c>
      <c r="G1018" s="136" t="s">
        <v>141</v>
      </c>
      <c r="H1018" s="137">
        <v>81.795000000000002</v>
      </c>
      <c r="I1018" s="138"/>
      <c r="J1018" s="139">
        <f>ROUND(I1018*H1018,2)</f>
        <v>0</v>
      </c>
      <c r="K1018" s="135" t="s">
        <v>142</v>
      </c>
      <c r="L1018" s="32"/>
      <c r="M1018" s="140" t="s">
        <v>1</v>
      </c>
      <c r="N1018" s="141" t="s">
        <v>38</v>
      </c>
      <c r="P1018" s="142">
        <f>O1018*H1018</f>
        <v>0</v>
      </c>
      <c r="Q1018" s="142">
        <v>4.5000000000000003E-5</v>
      </c>
      <c r="R1018" s="142">
        <f>Q1018*H1018</f>
        <v>3.6807750000000003E-3</v>
      </c>
      <c r="S1018" s="142">
        <v>0</v>
      </c>
      <c r="T1018" s="143">
        <f>S1018*H1018</f>
        <v>0</v>
      </c>
      <c r="AR1018" s="144" t="s">
        <v>226</v>
      </c>
      <c r="AT1018" s="144" t="s">
        <v>138</v>
      </c>
      <c r="AU1018" s="144" t="s">
        <v>83</v>
      </c>
      <c r="AY1018" s="17" t="s">
        <v>136</v>
      </c>
      <c r="BE1018" s="145">
        <f>IF(N1018="základní",J1018,0)</f>
        <v>0</v>
      </c>
      <c r="BF1018" s="145">
        <f>IF(N1018="snížená",J1018,0)</f>
        <v>0</v>
      </c>
      <c r="BG1018" s="145">
        <f>IF(N1018="zákl. přenesená",J1018,0)</f>
        <v>0</v>
      </c>
      <c r="BH1018" s="145">
        <f>IF(N1018="sníž. přenesená",J1018,0)</f>
        <v>0</v>
      </c>
      <c r="BI1018" s="145">
        <f>IF(N1018="nulová",J1018,0)</f>
        <v>0</v>
      </c>
      <c r="BJ1018" s="17" t="s">
        <v>81</v>
      </c>
      <c r="BK1018" s="145">
        <f>ROUND(I1018*H1018,2)</f>
        <v>0</v>
      </c>
      <c r="BL1018" s="17" t="s">
        <v>226</v>
      </c>
      <c r="BM1018" s="144" t="s">
        <v>847</v>
      </c>
    </row>
    <row r="1019" spans="2:65" s="12" customFormat="1" ht="11.25">
      <c r="B1019" s="146"/>
      <c r="D1019" s="147" t="s">
        <v>145</v>
      </c>
      <c r="E1019" s="148" t="s">
        <v>1</v>
      </c>
      <c r="F1019" s="149" t="s">
        <v>168</v>
      </c>
      <c r="H1019" s="148" t="s">
        <v>1</v>
      </c>
      <c r="I1019" s="150"/>
      <c r="L1019" s="146"/>
      <c r="M1019" s="151"/>
      <c r="T1019" s="152"/>
      <c r="AT1019" s="148" t="s">
        <v>145</v>
      </c>
      <c r="AU1019" s="148" t="s">
        <v>83</v>
      </c>
      <c r="AV1019" s="12" t="s">
        <v>81</v>
      </c>
      <c r="AW1019" s="12" t="s">
        <v>30</v>
      </c>
      <c r="AX1019" s="12" t="s">
        <v>73</v>
      </c>
      <c r="AY1019" s="148" t="s">
        <v>136</v>
      </c>
    </row>
    <row r="1020" spans="2:65" s="13" customFormat="1" ht="11.25">
      <c r="B1020" s="153"/>
      <c r="D1020" s="147" t="s">
        <v>145</v>
      </c>
      <c r="E1020" s="154" t="s">
        <v>1</v>
      </c>
      <c r="F1020" s="155" t="s">
        <v>787</v>
      </c>
      <c r="H1020" s="156">
        <v>17.600000000000001</v>
      </c>
      <c r="I1020" s="157"/>
      <c r="L1020" s="153"/>
      <c r="M1020" s="158"/>
      <c r="T1020" s="159"/>
      <c r="AT1020" s="154" t="s">
        <v>145</v>
      </c>
      <c r="AU1020" s="154" t="s">
        <v>83</v>
      </c>
      <c r="AV1020" s="13" t="s">
        <v>83</v>
      </c>
      <c r="AW1020" s="13" t="s">
        <v>30</v>
      </c>
      <c r="AX1020" s="13" t="s">
        <v>73</v>
      </c>
      <c r="AY1020" s="154" t="s">
        <v>136</v>
      </c>
    </row>
    <row r="1021" spans="2:65" s="13" customFormat="1" ht="11.25">
      <c r="B1021" s="153"/>
      <c r="D1021" s="147" t="s">
        <v>145</v>
      </c>
      <c r="E1021" s="154" t="s">
        <v>1</v>
      </c>
      <c r="F1021" s="155" t="s">
        <v>788</v>
      </c>
      <c r="H1021" s="156">
        <v>2.2400000000000002</v>
      </c>
      <c r="I1021" s="157"/>
      <c r="L1021" s="153"/>
      <c r="M1021" s="158"/>
      <c r="T1021" s="159"/>
      <c r="AT1021" s="154" t="s">
        <v>145</v>
      </c>
      <c r="AU1021" s="154" t="s">
        <v>83</v>
      </c>
      <c r="AV1021" s="13" t="s">
        <v>83</v>
      </c>
      <c r="AW1021" s="13" t="s">
        <v>30</v>
      </c>
      <c r="AX1021" s="13" t="s">
        <v>73</v>
      </c>
      <c r="AY1021" s="154" t="s">
        <v>136</v>
      </c>
    </row>
    <row r="1022" spans="2:65" s="13" customFormat="1" ht="11.25">
      <c r="B1022" s="153"/>
      <c r="D1022" s="147" t="s">
        <v>145</v>
      </c>
      <c r="E1022" s="154" t="s">
        <v>1</v>
      </c>
      <c r="F1022" s="155" t="s">
        <v>789</v>
      </c>
      <c r="H1022" s="156">
        <v>18.2</v>
      </c>
      <c r="I1022" s="157"/>
      <c r="L1022" s="153"/>
      <c r="M1022" s="158"/>
      <c r="T1022" s="159"/>
      <c r="AT1022" s="154" t="s">
        <v>145</v>
      </c>
      <c r="AU1022" s="154" t="s">
        <v>83</v>
      </c>
      <c r="AV1022" s="13" t="s">
        <v>83</v>
      </c>
      <c r="AW1022" s="13" t="s">
        <v>30</v>
      </c>
      <c r="AX1022" s="13" t="s">
        <v>73</v>
      </c>
      <c r="AY1022" s="154" t="s">
        <v>136</v>
      </c>
    </row>
    <row r="1023" spans="2:65" s="13" customFormat="1" ht="11.25">
      <c r="B1023" s="153"/>
      <c r="D1023" s="147" t="s">
        <v>145</v>
      </c>
      <c r="E1023" s="154" t="s">
        <v>1</v>
      </c>
      <c r="F1023" s="155" t="s">
        <v>790</v>
      </c>
      <c r="H1023" s="156">
        <v>17.34</v>
      </c>
      <c r="I1023" s="157"/>
      <c r="L1023" s="153"/>
      <c r="M1023" s="158"/>
      <c r="T1023" s="159"/>
      <c r="AT1023" s="154" t="s">
        <v>145</v>
      </c>
      <c r="AU1023" s="154" t="s">
        <v>83</v>
      </c>
      <c r="AV1023" s="13" t="s">
        <v>83</v>
      </c>
      <c r="AW1023" s="13" t="s">
        <v>30</v>
      </c>
      <c r="AX1023" s="13" t="s">
        <v>73</v>
      </c>
      <c r="AY1023" s="154" t="s">
        <v>136</v>
      </c>
    </row>
    <row r="1024" spans="2:65" s="13" customFormat="1" ht="11.25">
      <c r="B1024" s="153"/>
      <c r="D1024" s="147" t="s">
        <v>145</v>
      </c>
      <c r="E1024" s="154" t="s">
        <v>1</v>
      </c>
      <c r="F1024" s="155" t="s">
        <v>791</v>
      </c>
      <c r="H1024" s="156">
        <v>7.8</v>
      </c>
      <c r="I1024" s="157"/>
      <c r="L1024" s="153"/>
      <c r="M1024" s="158"/>
      <c r="T1024" s="159"/>
      <c r="AT1024" s="154" t="s">
        <v>145</v>
      </c>
      <c r="AU1024" s="154" t="s">
        <v>83</v>
      </c>
      <c r="AV1024" s="13" t="s">
        <v>83</v>
      </c>
      <c r="AW1024" s="13" t="s">
        <v>30</v>
      </c>
      <c r="AX1024" s="13" t="s">
        <v>73</v>
      </c>
      <c r="AY1024" s="154" t="s">
        <v>136</v>
      </c>
    </row>
    <row r="1025" spans="2:65" s="13" customFormat="1" ht="11.25">
      <c r="B1025" s="153"/>
      <c r="D1025" s="147" t="s">
        <v>145</v>
      </c>
      <c r="E1025" s="154" t="s">
        <v>1</v>
      </c>
      <c r="F1025" s="155" t="s">
        <v>792</v>
      </c>
      <c r="H1025" s="156">
        <v>3.6549999999999998</v>
      </c>
      <c r="I1025" s="157"/>
      <c r="L1025" s="153"/>
      <c r="M1025" s="158"/>
      <c r="T1025" s="159"/>
      <c r="AT1025" s="154" t="s">
        <v>145</v>
      </c>
      <c r="AU1025" s="154" t="s">
        <v>83</v>
      </c>
      <c r="AV1025" s="13" t="s">
        <v>83</v>
      </c>
      <c r="AW1025" s="13" t="s">
        <v>30</v>
      </c>
      <c r="AX1025" s="13" t="s">
        <v>73</v>
      </c>
      <c r="AY1025" s="154" t="s">
        <v>136</v>
      </c>
    </row>
    <row r="1026" spans="2:65" s="13" customFormat="1" ht="11.25">
      <c r="B1026" s="153"/>
      <c r="D1026" s="147" t="s">
        <v>145</v>
      </c>
      <c r="E1026" s="154" t="s">
        <v>1</v>
      </c>
      <c r="F1026" s="155" t="s">
        <v>793</v>
      </c>
      <c r="H1026" s="156">
        <v>7.48</v>
      </c>
      <c r="I1026" s="157"/>
      <c r="L1026" s="153"/>
      <c r="M1026" s="158"/>
      <c r="T1026" s="159"/>
      <c r="AT1026" s="154" t="s">
        <v>145</v>
      </c>
      <c r="AU1026" s="154" t="s">
        <v>83</v>
      </c>
      <c r="AV1026" s="13" t="s">
        <v>83</v>
      </c>
      <c r="AW1026" s="13" t="s">
        <v>30</v>
      </c>
      <c r="AX1026" s="13" t="s">
        <v>73</v>
      </c>
      <c r="AY1026" s="154" t="s">
        <v>136</v>
      </c>
    </row>
    <row r="1027" spans="2:65" s="13" customFormat="1" ht="11.25">
      <c r="B1027" s="153"/>
      <c r="D1027" s="147" t="s">
        <v>145</v>
      </c>
      <c r="E1027" s="154" t="s">
        <v>1</v>
      </c>
      <c r="F1027" s="155" t="s">
        <v>794</v>
      </c>
      <c r="H1027" s="156">
        <v>7.48</v>
      </c>
      <c r="I1027" s="157"/>
      <c r="L1027" s="153"/>
      <c r="M1027" s="158"/>
      <c r="T1027" s="159"/>
      <c r="AT1027" s="154" t="s">
        <v>145</v>
      </c>
      <c r="AU1027" s="154" t="s">
        <v>83</v>
      </c>
      <c r="AV1027" s="13" t="s">
        <v>83</v>
      </c>
      <c r="AW1027" s="13" t="s">
        <v>30</v>
      </c>
      <c r="AX1027" s="13" t="s">
        <v>73</v>
      </c>
      <c r="AY1027" s="154" t="s">
        <v>136</v>
      </c>
    </row>
    <row r="1028" spans="2:65" s="14" customFormat="1" ht="11.25">
      <c r="B1028" s="160"/>
      <c r="D1028" s="147" t="s">
        <v>145</v>
      </c>
      <c r="E1028" s="161" t="s">
        <v>1</v>
      </c>
      <c r="F1028" s="162" t="s">
        <v>149</v>
      </c>
      <c r="H1028" s="163">
        <v>81.795000000000002</v>
      </c>
      <c r="I1028" s="164"/>
      <c r="L1028" s="160"/>
      <c r="M1028" s="165"/>
      <c r="T1028" s="166"/>
      <c r="AT1028" s="161" t="s">
        <v>145</v>
      </c>
      <c r="AU1028" s="161" t="s">
        <v>83</v>
      </c>
      <c r="AV1028" s="14" t="s">
        <v>143</v>
      </c>
      <c r="AW1028" s="14" t="s">
        <v>30</v>
      </c>
      <c r="AX1028" s="14" t="s">
        <v>81</v>
      </c>
      <c r="AY1028" s="161" t="s">
        <v>136</v>
      </c>
    </row>
    <row r="1029" spans="2:65" s="1" customFormat="1" ht="24.2" customHeight="1">
      <c r="B1029" s="32"/>
      <c r="C1029" s="133" t="s">
        <v>848</v>
      </c>
      <c r="D1029" s="133" t="s">
        <v>138</v>
      </c>
      <c r="E1029" s="134" t="s">
        <v>849</v>
      </c>
      <c r="F1029" s="135" t="s">
        <v>850</v>
      </c>
      <c r="G1029" s="136" t="s">
        <v>229</v>
      </c>
      <c r="H1029" s="137">
        <v>15.6</v>
      </c>
      <c r="I1029" s="138"/>
      <c r="J1029" s="139">
        <f>ROUND(I1029*H1029,2)</f>
        <v>0</v>
      </c>
      <c r="K1029" s="135" t="s">
        <v>142</v>
      </c>
      <c r="L1029" s="32"/>
      <c r="M1029" s="140" t="s">
        <v>1</v>
      </c>
      <c r="N1029" s="141" t="s">
        <v>38</v>
      </c>
      <c r="P1029" s="142">
        <f>O1029*H1029</f>
        <v>0</v>
      </c>
      <c r="Q1029" s="142">
        <v>9.7999999999999997E-4</v>
      </c>
      <c r="R1029" s="142">
        <f>Q1029*H1029</f>
        <v>1.5288E-2</v>
      </c>
      <c r="S1029" s="142">
        <v>0</v>
      </c>
      <c r="T1029" s="143">
        <f>S1029*H1029</f>
        <v>0</v>
      </c>
      <c r="AR1029" s="144" t="s">
        <v>226</v>
      </c>
      <c r="AT1029" s="144" t="s">
        <v>138</v>
      </c>
      <c r="AU1029" s="144" t="s">
        <v>83</v>
      </c>
      <c r="AY1029" s="17" t="s">
        <v>136</v>
      </c>
      <c r="BE1029" s="145">
        <f>IF(N1029="základní",J1029,0)</f>
        <v>0</v>
      </c>
      <c r="BF1029" s="145">
        <f>IF(N1029="snížená",J1029,0)</f>
        <v>0</v>
      </c>
      <c r="BG1029" s="145">
        <f>IF(N1029="zákl. přenesená",J1029,0)</f>
        <v>0</v>
      </c>
      <c r="BH1029" s="145">
        <f>IF(N1029="sníž. přenesená",J1029,0)</f>
        <v>0</v>
      </c>
      <c r="BI1029" s="145">
        <f>IF(N1029="nulová",J1029,0)</f>
        <v>0</v>
      </c>
      <c r="BJ1029" s="17" t="s">
        <v>81</v>
      </c>
      <c r="BK1029" s="145">
        <f>ROUND(I1029*H1029,2)</f>
        <v>0</v>
      </c>
      <c r="BL1029" s="17" t="s">
        <v>226</v>
      </c>
      <c r="BM1029" s="144" t="s">
        <v>851</v>
      </c>
    </row>
    <row r="1030" spans="2:65" s="12" customFormat="1" ht="11.25">
      <c r="B1030" s="146"/>
      <c r="D1030" s="147" t="s">
        <v>145</v>
      </c>
      <c r="E1030" s="148" t="s">
        <v>1</v>
      </c>
      <c r="F1030" s="149" t="s">
        <v>168</v>
      </c>
      <c r="H1030" s="148" t="s">
        <v>1</v>
      </c>
      <c r="I1030" s="150"/>
      <c r="L1030" s="146"/>
      <c r="M1030" s="151"/>
      <c r="T1030" s="152"/>
      <c r="AT1030" s="148" t="s">
        <v>145</v>
      </c>
      <c r="AU1030" s="148" t="s">
        <v>83</v>
      </c>
      <c r="AV1030" s="12" t="s">
        <v>81</v>
      </c>
      <c r="AW1030" s="12" t="s">
        <v>30</v>
      </c>
      <c r="AX1030" s="12" t="s">
        <v>73</v>
      </c>
      <c r="AY1030" s="148" t="s">
        <v>136</v>
      </c>
    </row>
    <row r="1031" spans="2:65" s="13" customFormat="1" ht="11.25">
      <c r="B1031" s="153"/>
      <c r="D1031" s="147" t="s">
        <v>145</v>
      </c>
      <c r="E1031" s="154" t="s">
        <v>1</v>
      </c>
      <c r="F1031" s="155" t="s">
        <v>852</v>
      </c>
      <c r="H1031" s="156">
        <v>3.6</v>
      </c>
      <c r="I1031" s="157"/>
      <c r="L1031" s="153"/>
      <c r="M1031" s="158"/>
      <c r="T1031" s="159"/>
      <c r="AT1031" s="154" t="s">
        <v>145</v>
      </c>
      <c r="AU1031" s="154" t="s">
        <v>83</v>
      </c>
      <c r="AV1031" s="13" t="s">
        <v>83</v>
      </c>
      <c r="AW1031" s="13" t="s">
        <v>30</v>
      </c>
      <c r="AX1031" s="13" t="s">
        <v>73</v>
      </c>
      <c r="AY1031" s="154" t="s">
        <v>136</v>
      </c>
    </row>
    <row r="1032" spans="2:65" s="13" customFormat="1" ht="11.25">
      <c r="B1032" s="153"/>
      <c r="D1032" s="147" t="s">
        <v>145</v>
      </c>
      <c r="E1032" s="154" t="s">
        <v>1</v>
      </c>
      <c r="F1032" s="155" t="s">
        <v>853</v>
      </c>
      <c r="H1032" s="156">
        <v>5.8</v>
      </c>
      <c r="I1032" s="157"/>
      <c r="L1032" s="153"/>
      <c r="M1032" s="158"/>
      <c r="T1032" s="159"/>
      <c r="AT1032" s="154" t="s">
        <v>145</v>
      </c>
      <c r="AU1032" s="154" t="s">
        <v>83</v>
      </c>
      <c r="AV1032" s="13" t="s">
        <v>83</v>
      </c>
      <c r="AW1032" s="13" t="s">
        <v>30</v>
      </c>
      <c r="AX1032" s="13" t="s">
        <v>73</v>
      </c>
      <c r="AY1032" s="154" t="s">
        <v>136</v>
      </c>
    </row>
    <row r="1033" spans="2:65" s="13" customFormat="1" ht="11.25">
      <c r="B1033" s="153"/>
      <c r="D1033" s="147" t="s">
        <v>145</v>
      </c>
      <c r="E1033" s="154" t="s">
        <v>1</v>
      </c>
      <c r="F1033" s="155" t="s">
        <v>854</v>
      </c>
      <c r="H1033" s="156">
        <v>2.9</v>
      </c>
      <c r="I1033" s="157"/>
      <c r="L1033" s="153"/>
      <c r="M1033" s="158"/>
      <c r="T1033" s="159"/>
      <c r="AT1033" s="154" t="s">
        <v>145</v>
      </c>
      <c r="AU1033" s="154" t="s">
        <v>83</v>
      </c>
      <c r="AV1033" s="13" t="s">
        <v>83</v>
      </c>
      <c r="AW1033" s="13" t="s">
        <v>30</v>
      </c>
      <c r="AX1033" s="13" t="s">
        <v>73</v>
      </c>
      <c r="AY1033" s="154" t="s">
        <v>136</v>
      </c>
    </row>
    <row r="1034" spans="2:65" s="13" customFormat="1" ht="11.25">
      <c r="B1034" s="153"/>
      <c r="D1034" s="147" t="s">
        <v>145</v>
      </c>
      <c r="E1034" s="154" t="s">
        <v>1</v>
      </c>
      <c r="F1034" s="155" t="s">
        <v>855</v>
      </c>
      <c r="H1034" s="156">
        <v>1.3</v>
      </c>
      <c r="I1034" s="157"/>
      <c r="L1034" s="153"/>
      <c r="M1034" s="158"/>
      <c r="T1034" s="159"/>
      <c r="AT1034" s="154" t="s">
        <v>145</v>
      </c>
      <c r="AU1034" s="154" t="s">
        <v>83</v>
      </c>
      <c r="AV1034" s="13" t="s">
        <v>83</v>
      </c>
      <c r="AW1034" s="13" t="s">
        <v>30</v>
      </c>
      <c r="AX1034" s="13" t="s">
        <v>73</v>
      </c>
      <c r="AY1034" s="154" t="s">
        <v>136</v>
      </c>
    </row>
    <row r="1035" spans="2:65" s="13" customFormat="1" ht="11.25">
      <c r="B1035" s="153"/>
      <c r="D1035" s="147" t="s">
        <v>145</v>
      </c>
      <c r="E1035" s="154" t="s">
        <v>1</v>
      </c>
      <c r="F1035" s="155" t="s">
        <v>856</v>
      </c>
      <c r="H1035" s="156">
        <v>0.6</v>
      </c>
      <c r="I1035" s="157"/>
      <c r="L1035" s="153"/>
      <c r="M1035" s="158"/>
      <c r="T1035" s="159"/>
      <c r="AT1035" s="154" t="s">
        <v>145</v>
      </c>
      <c r="AU1035" s="154" t="s">
        <v>83</v>
      </c>
      <c r="AV1035" s="13" t="s">
        <v>83</v>
      </c>
      <c r="AW1035" s="13" t="s">
        <v>30</v>
      </c>
      <c r="AX1035" s="13" t="s">
        <v>73</v>
      </c>
      <c r="AY1035" s="154" t="s">
        <v>136</v>
      </c>
    </row>
    <row r="1036" spans="2:65" s="13" customFormat="1" ht="11.25">
      <c r="B1036" s="153"/>
      <c r="D1036" s="147" t="s">
        <v>145</v>
      </c>
      <c r="E1036" s="154" t="s">
        <v>1</v>
      </c>
      <c r="F1036" s="155" t="s">
        <v>857</v>
      </c>
      <c r="H1036" s="156">
        <v>0.6</v>
      </c>
      <c r="I1036" s="157"/>
      <c r="L1036" s="153"/>
      <c r="M1036" s="158"/>
      <c r="T1036" s="159"/>
      <c r="AT1036" s="154" t="s">
        <v>145</v>
      </c>
      <c r="AU1036" s="154" t="s">
        <v>83</v>
      </c>
      <c r="AV1036" s="13" t="s">
        <v>83</v>
      </c>
      <c r="AW1036" s="13" t="s">
        <v>30</v>
      </c>
      <c r="AX1036" s="13" t="s">
        <v>73</v>
      </c>
      <c r="AY1036" s="154" t="s">
        <v>136</v>
      </c>
    </row>
    <row r="1037" spans="2:65" s="13" customFormat="1" ht="11.25">
      <c r="B1037" s="153"/>
      <c r="D1037" s="147" t="s">
        <v>145</v>
      </c>
      <c r="E1037" s="154" t="s">
        <v>1</v>
      </c>
      <c r="F1037" s="155" t="s">
        <v>858</v>
      </c>
      <c r="H1037" s="156">
        <v>0.8</v>
      </c>
      <c r="I1037" s="157"/>
      <c r="L1037" s="153"/>
      <c r="M1037" s="158"/>
      <c r="T1037" s="159"/>
      <c r="AT1037" s="154" t="s">
        <v>145</v>
      </c>
      <c r="AU1037" s="154" t="s">
        <v>83</v>
      </c>
      <c r="AV1037" s="13" t="s">
        <v>83</v>
      </c>
      <c r="AW1037" s="13" t="s">
        <v>30</v>
      </c>
      <c r="AX1037" s="13" t="s">
        <v>73</v>
      </c>
      <c r="AY1037" s="154" t="s">
        <v>136</v>
      </c>
    </row>
    <row r="1038" spans="2:65" s="14" customFormat="1" ht="11.25">
      <c r="B1038" s="160"/>
      <c r="D1038" s="147" t="s">
        <v>145</v>
      </c>
      <c r="E1038" s="161" t="s">
        <v>1</v>
      </c>
      <c r="F1038" s="162" t="s">
        <v>149</v>
      </c>
      <c r="H1038" s="163">
        <v>15.6</v>
      </c>
      <c r="I1038" s="164"/>
      <c r="L1038" s="160"/>
      <c r="M1038" s="165"/>
      <c r="T1038" s="166"/>
      <c r="AT1038" s="161" t="s">
        <v>145</v>
      </c>
      <c r="AU1038" s="161" t="s">
        <v>83</v>
      </c>
      <c r="AV1038" s="14" t="s">
        <v>143</v>
      </c>
      <c r="AW1038" s="14" t="s">
        <v>30</v>
      </c>
      <c r="AX1038" s="14" t="s">
        <v>81</v>
      </c>
      <c r="AY1038" s="161" t="s">
        <v>136</v>
      </c>
    </row>
    <row r="1039" spans="2:65" s="1" customFormat="1" ht="24.2" customHeight="1">
      <c r="B1039" s="32"/>
      <c r="C1039" s="174" t="s">
        <v>859</v>
      </c>
      <c r="D1039" s="174" t="s">
        <v>336</v>
      </c>
      <c r="E1039" s="175" t="s">
        <v>806</v>
      </c>
      <c r="F1039" s="176" t="s">
        <v>807</v>
      </c>
      <c r="G1039" s="177" t="s">
        <v>141</v>
      </c>
      <c r="H1039" s="178">
        <v>3.4319999999999999</v>
      </c>
      <c r="I1039" s="179"/>
      <c r="J1039" s="180">
        <f>ROUND(I1039*H1039,2)</f>
        <v>0</v>
      </c>
      <c r="K1039" s="176" t="s">
        <v>142</v>
      </c>
      <c r="L1039" s="181"/>
      <c r="M1039" s="182" t="s">
        <v>1</v>
      </c>
      <c r="N1039" s="183" t="s">
        <v>38</v>
      </c>
      <c r="P1039" s="142">
        <f>O1039*H1039</f>
        <v>0</v>
      </c>
      <c r="Q1039" s="142">
        <v>1.9E-2</v>
      </c>
      <c r="R1039" s="142">
        <f>Q1039*H1039</f>
        <v>6.5208000000000002E-2</v>
      </c>
      <c r="S1039" s="142">
        <v>0</v>
      </c>
      <c r="T1039" s="143">
        <f>S1039*H1039</f>
        <v>0</v>
      </c>
      <c r="AR1039" s="144" t="s">
        <v>349</v>
      </c>
      <c r="AT1039" s="144" t="s">
        <v>336</v>
      </c>
      <c r="AU1039" s="144" t="s">
        <v>83</v>
      </c>
      <c r="AY1039" s="17" t="s">
        <v>136</v>
      </c>
      <c r="BE1039" s="145">
        <f>IF(N1039="základní",J1039,0)</f>
        <v>0</v>
      </c>
      <c r="BF1039" s="145">
        <f>IF(N1039="snížená",J1039,0)</f>
        <v>0</v>
      </c>
      <c r="BG1039" s="145">
        <f>IF(N1039="zákl. přenesená",J1039,0)</f>
        <v>0</v>
      </c>
      <c r="BH1039" s="145">
        <f>IF(N1039="sníž. přenesená",J1039,0)</f>
        <v>0</v>
      </c>
      <c r="BI1039" s="145">
        <f>IF(N1039="nulová",J1039,0)</f>
        <v>0</v>
      </c>
      <c r="BJ1039" s="17" t="s">
        <v>81</v>
      </c>
      <c r="BK1039" s="145">
        <f>ROUND(I1039*H1039,2)</f>
        <v>0</v>
      </c>
      <c r="BL1039" s="17" t="s">
        <v>226</v>
      </c>
      <c r="BM1039" s="144" t="s">
        <v>860</v>
      </c>
    </row>
    <row r="1040" spans="2:65" s="13" customFormat="1" ht="11.25">
      <c r="B1040" s="153"/>
      <c r="D1040" s="147" t="s">
        <v>145</v>
      </c>
      <c r="F1040" s="155" t="s">
        <v>861</v>
      </c>
      <c r="H1040" s="156">
        <v>3.4319999999999999</v>
      </c>
      <c r="I1040" s="157"/>
      <c r="L1040" s="153"/>
      <c r="M1040" s="158"/>
      <c r="T1040" s="159"/>
      <c r="AT1040" s="154" t="s">
        <v>145</v>
      </c>
      <c r="AU1040" s="154" t="s">
        <v>83</v>
      </c>
      <c r="AV1040" s="13" t="s">
        <v>83</v>
      </c>
      <c r="AW1040" s="13" t="s">
        <v>4</v>
      </c>
      <c r="AX1040" s="13" t="s">
        <v>81</v>
      </c>
      <c r="AY1040" s="154" t="s">
        <v>136</v>
      </c>
    </row>
    <row r="1041" spans="2:65" s="1" customFormat="1" ht="24.2" customHeight="1">
      <c r="B1041" s="32"/>
      <c r="C1041" s="133" t="s">
        <v>862</v>
      </c>
      <c r="D1041" s="133" t="s">
        <v>138</v>
      </c>
      <c r="E1041" s="134" t="s">
        <v>863</v>
      </c>
      <c r="F1041" s="135" t="s">
        <v>864</v>
      </c>
      <c r="G1041" s="136" t="s">
        <v>615</v>
      </c>
      <c r="H1041" s="184"/>
      <c r="I1041" s="138"/>
      <c r="J1041" s="139">
        <f>ROUND(I1041*H1041,2)</f>
        <v>0</v>
      </c>
      <c r="K1041" s="135" t="s">
        <v>142</v>
      </c>
      <c r="L1041" s="32"/>
      <c r="M1041" s="140" t="s">
        <v>1</v>
      </c>
      <c r="N1041" s="141" t="s">
        <v>38</v>
      </c>
      <c r="P1041" s="142">
        <f>O1041*H1041</f>
        <v>0</v>
      </c>
      <c r="Q1041" s="142">
        <v>0</v>
      </c>
      <c r="R1041" s="142">
        <f>Q1041*H1041</f>
        <v>0</v>
      </c>
      <c r="S1041" s="142">
        <v>0</v>
      </c>
      <c r="T1041" s="143">
        <f>S1041*H1041</f>
        <v>0</v>
      </c>
      <c r="AR1041" s="144" t="s">
        <v>226</v>
      </c>
      <c r="AT1041" s="144" t="s">
        <v>138</v>
      </c>
      <c r="AU1041" s="144" t="s">
        <v>83</v>
      </c>
      <c r="AY1041" s="17" t="s">
        <v>136</v>
      </c>
      <c r="BE1041" s="145">
        <f>IF(N1041="základní",J1041,0)</f>
        <v>0</v>
      </c>
      <c r="BF1041" s="145">
        <f>IF(N1041="snížená",J1041,0)</f>
        <v>0</v>
      </c>
      <c r="BG1041" s="145">
        <f>IF(N1041="zákl. přenesená",J1041,0)</f>
        <v>0</v>
      </c>
      <c r="BH1041" s="145">
        <f>IF(N1041="sníž. přenesená",J1041,0)</f>
        <v>0</v>
      </c>
      <c r="BI1041" s="145">
        <f>IF(N1041="nulová",J1041,0)</f>
        <v>0</v>
      </c>
      <c r="BJ1041" s="17" t="s">
        <v>81</v>
      </c>
      <c r="BK1041" s="145">
        <f>ROUND(I1041*H1041,2)</f>
        <v>0</v>
      </c>
      <c r="BL1041" s="17" t="s">
        <v>226</v>
      </c>
      <c r="BM1041" s="144" t="s">
        <v>865</v>
      </c>
    </row>
    <row r="1042" spans="2:65" s="11" customFormat="1" ht="22.9" customHeight="1">
      <c r="B1042" s="121"/>
      <c r="D1042" s="122" t="s">
        <v>72</v>
      </c>
      <c r="E1042" s="131" t="s">
        <v>866</v>
      </c>
      <c r="F1042" s="131" t="s">
        <v>867</v>
      </c>
      <c r="I1042" s="124"/>
      <c r="J1042" s="132">
        <f>BK1042</f>
        <v>0</v>
      </c>
      <c r="L1042" s="121"/>
      <c r="M1042" s="126"/>
      <c r="P1042" s="127">
        <f>SUM(P1043:P1054)</f>
        <v>0</v>
      </c>
      <c r="R1042" s="127">
        <f>SUM(R1043:R1054)</f>
        <v>9.0808320000000005E-3</v>
      </c>
      <c r="T1042" s="128">
        <f>SUM(T1043:T1054)</f>
        <v>0</v>
      </c>
      <c r="AR1042" s="122" t="s">
        <v>83</v>
      </c>
      <c r="AT1042" s="129" t="s">
        <v>72</v>
      </c>
      <c r="AU1042" s="129" t="s">
        <v>81</v>
      </c>
      <c r="AY1042" s="122" t="s">
        <v>136</v>
      </c>
      <c r="BK1042" s="130">
        <f>SUM(BK1043:BK1054)</f>
        <v>0</v>
      </c>
    </row>
    <row r="1043" spans="2:65" s="1" customFormat="1" ht="16.5" customHeight="1">
      <c r="B1043" s="32"/>
      <c r="C1043" s="133" t="s">
        <v>868</v>
      </c>
      <c r="D1043" s="133" t="s">
        <v>138</v>
      </c>
      <c r="E1043" s="134" t="s">
        <v>869</v>
      </c>
      <c r="F1043" s="135" t="s">
        <v>870</v>
      </c>
      <c r="G1043" s="136" t="s">
        <v>141</v>
      </c>
      <c r="H1043" s="137">
        <v>3.84</v>
      </c>
      <c r="I1043" s="138"/>
      <c r="J1043" s="139">
        <f>ROUND(I1043*H1043,2)</f>
        <v>0</v>
      </c>
      <c r="K1043" s="135" t="s">
        <v>142</v>
      </c>
      <c r="L1043" s="32"/>
      <c r="M1043" s="140" t="s">
        <v>1</v>
      </c>
      <c r="N1043" s="141" t="s">
        <v>38</v>
      </c>
      <c r="P1043" s="142">
        <f>O1043*H1043</f>
        <v>0</v>
      </c>
      <c r="Q1043" s="142">
        <v>1.5E-3</v>
      </c>
      <c r="R1043" s="142">
        <f>Q1043*H1043</f>
        <v>5.7599999999999995E-3</v>
      </c>
      <c r="S1043" s="142">
        <v>0</v>
      </c>
      <c r="T1043" s="143">
        <f>S1043*H1043</f>
        <v>0</v>
      </c>
      <c r="AR1043" s="144" t="s">
        <v>226</v>
      </c>
      <c r="AT1043" s="144" t="s">
        <v>138</v>
      </c>
      <c r="AU1043" s="144" t="s">
        <v>83</v>
      </c>
      <c r="AY1043" s="17" t="s">
        <v>136</v>
      </c>
      <c r="BE1043" s="145">
        <f>IF(N1043="základní",J1043,0)</f>
        <v>0</v>
      </c>
      <c r="BF1043" s="145">
        <f>IF(N1043="snížená",J1043,0)</f>
        <v>0</v>
      </c>
      <c r="BG1043" s="145">
        <f>IF(N1043="zákl. přenesená",J1043,0)</f>
        <v>0</v>
      </c>
      <c r="BH1043" s="145">
        <f>IF(N1043="sníž. přenesená",J1043,0)</f>
        <v>0</v>
      </c>
      <c r="BI1043" s="145">
        <f>IF(N1043="nulová",J1043,0)</f>
        <v>0</v>
      </c>
      <c r="BJ1043" s="17" t="s">
        <v>81</v>
      </c>
      <c r="BK1043" s="145">
        <f>ROUND(I1043*H1043,2)</f>
        <v>0</v>
      </c>
      <c r="BL1043" s="17" t="s">
        <v>226</v>
      </c>
      <c r="BM1043" s="144" t="s">
        <v>871</v>
      </c>
    </row>
    <row r="1044" spans="2:65" s="12" customFormat="1" ht="11.25">
      <c r="B1044" s="146"/>
      <c r="D1044" s="147" t="s">
        <v>145</v>
      </c>
      <c r="E1044" s="148" t="s">
        <v>1</v>
      </c>
      <c r="F1044" s="149" t="s">
        <v>345</v>
      </c>
      <c r="H1044" s="148" t="s">
        <v>1</v>
      </c>
      <c r="I1044" s="150"/>
      <c r="L1044" s="146"/>
      <c r="M1044" s="151"/>
      <c r="T1044" s="152"/>
      <c r="AT1044" s="148" t="s">
        <v>145</v>
      </c>
      <c r="AU1044" s="148" t="s">
        <v>83</v>
      </c>
      <c r="AV1044" s="12" t="s">
        <v>81</v>
      </c>
      <c r="AW1044" s="12" t="s">
        <v>30</v>
      </c>
      <c r="AX1044" s="12" t="s">
        <v>73</v>
      </c>
      <c r="AY1044" s="148" t="s">
        <v>136</v>
      </c>
    </row>
    <row r="1045" spans="2:65" s="13" customFormat="1" ht="11.25">
      <c r="B1045" s="153"/>
      <c r="D1045" s="147" t="s">
        <v>145</v>
      </c>
      <c r="E1045" s="154" t="s">
        <v>1</v>
      </c>
      <c r="F1045" s="155" t="s">
        <v>872</v>
      </c>
      <c r="H1045" s="156">
        <v>3.84</v>
      </c>
      <c r="I1045" s="157"/>
      <c r="L1045" s="153"/>
      <c r="M1045" s="158"/>
      <c r="T1045" s="159"/>
      <c r="AT1045" s="154" t="s">
        <v>145</v>
      </c>
      <c r="AU1045" s="154" t="s">
        <v>83</v>
      </c>
      <c r="AV1045" s="13" t="s">
        <v>83</v>
      </c>
      <c r="AW1045" s="13" t="s">
        <v>30</v>
      </c>
      <c r="AX1045" s="13" t="s">
        <v>73</v>
      </c>
      <c r="AY1045" s="154" t="s">
        <v>136</v>
      </c>
    </row>
    <row r="1046" spans="2:65" s="14" customFormat="1" ht="11.25">
      <c r="B1046" s="160"/>
      <c r="D1046" s="147" t="s">
        <v>145</v>
      </c>
      <c r="E1046" s="161" t="s">
        <v>1</v>
      </c>
      <c r="F1046" s="162" t="s">
        <v>149</v>
      </c>
      <c r="H1046" s="163">
        <v>3.84</v>
      </c>
      <c r="I1046" s="164"/>
      <c r="L1046" s="160"/>
      <c r="M1046" s="165"/>
      <c r="T1046" s="166"/>
      <c r="AT1046" s="161" t="s">
        <v>145</v>
      </c>
      <c r="AU1046" s="161" t="s">
        <v>83</v>
      </c>
      <c r="AV1046" s="14" t="s">
        <v>143</v>
      </c>
      <c r="AW1046" s="14" t="s">
        <v>30</v>
      </c>
      <c r="AX1046" s="14" t="s">
        <v>81</v>
      </c>
      <c r="AY1046" s="161" t="s">
        <v>136</v>
      </c>
    </row>
    <row r="1047" spans="2:65" s="1" customFormat="1" ht="24.2" customHeight="1">
      <c r="B1047" s="32"/>
      <c r="C1047" s="133" t="s">
        <v>873</v>
      </c>
      <c r="D1047" s="133" t="s">
        <v>138</v>
      </c>
      <c r="E1047" s="134" t="s">
        <v>874</v>
      </c>
      <c r="F1047" s="135" t="s">
        <v>875</v>
      </c>
      <c r="G1047" s="136" t="s">
        <v>141</v>
      </c>
      <c r="H1047" s="137">
        <v>3.84</v>
      </c>
      <c r="I1047" s="138"/>
      <c r="J1047" s="139">
        <f>ROUND(I1047*H1047,2)</f>
        <v>0</v>
      </c>
      <c r="K1047" s="135" t="s">
        <v>142</v>
      </c>
      <c r="L1047" s="32"/>
      <c r="M1047" s="140" t="s">
        <v>1</v>
      </c>
      <c r="N1047" s="141" t="s">
        <v>38</v>
      </c>
      <c r="P1047" s="142">
        <f>O1047*H1047</f>
        <v>0</v>
      </c>
      <c r="Q1047" s="142">
        <v>1.3999999999999999E-4</v>
      </c>
      <c r="R1047" s="142">
        <f>Q1047*H1047</f>
        <v>5.3759999999999995E-4</v>
      </c>
      <c r="S1047" s="142">
        <v>0</v>
      </c>
      <c r="T1047" s="143">
        <f>S1047*H1047</f>
        <v>0</v>
      </c>
      <c r="AR1047" s="144" t="s">
        <v>226</v>
      </c>
      <c r="AT1047" s="144" t="s">
        <v>138</v>
      </c>
      <c r="AU1047" s="144" t="s">
        <v>83</v>
      </c>
      <c r="AY1047" s="17" t="s">
        <v>136</v>
      </c>
      <c r="BE1047" s="145">
        <f>IF(N1047="základní",J1047,0)</f>
        <v>0</v>
      </c>
      <c r="BF1047" s="145">
        <f>IF(N1047="snížená",J1047,0)</f>
        <v>0</v>
      </c>
      <c r="BG1047" s="145">
        <f>IF(N1047="zákl. přenesená",J1047,0)</f>
        <v>0</v>
      </c>
      <c r="BH1047" s="145">
        <f>IF(N1047="sníž. přenesená",J1047,0)</f>
        <v>0</v>
      </c>
      <c r="BI1047" s="145">
        <f>IF(N1047="nulová",J1047,0)</f>
        <v>0</v>
      </c>
      <c r="BJ1047" s="17" t="s">
        <v>81</v>
      </c>
      <c r="BK1047" s="145">
        <f>ROUND(I1047*H1047,2)</f>
        <v>0</v>
      </c>
      <c r="BL1047" s="17" t="s">
        <v>226</v>
      </c>
      <c r="BM1047" s="144" t="s">
        <v>876</v>
      </c>
    </row>
    <row r="1048" spans="2:65" s="12" customFormat="1" ht="11.25">
      <c r="B1048" s="146"/>
      <c r="D1048" s="147" t="s">
        <v>145</v>
      </c>
      <c r="E1048" s="148" t="s">
        <v>1</v>
      </c>
      <c r="F1048" s="149" t="s">
        <v>345</v>
      </c>
      <c r="H1048" s="148" t="s">
        <v>1</v>
      </c>
      <c r="I1048" s="150"/>
      <c r="L1048" s="146"/>
      <c r="M1048" s="151"/>
      <c r="T1048" s="152"/>
      <c r="AT1048" s="148" t="s">
        <v>145</v>
      </c>
      <c r="AU1048" s="148" t="s">
        <v>83</v>
      </c>
      <c r="AV1048" s="12" t="s">
        <v>81</v>
      </c>
      <c r="AW1048" s="12" t="s">
        <v>30</v>
      </c>
      <c r="AX1048" s="12" t="s">
        <v>73</v>
      </c>
      <c r="AY1048" s="148" t="s">
        <v>136</v>
      </c>
    </row>
    <row r="1049" spans="2:65" s="13" customFormat="1" ht="11.25">
      <c r="B1049" s="153"/>
      <c r="D1049" s="147" t="s">
        <v>145</v>
      </c>
      <c r="E1049" s="154" t="s">
        <v>1</v>
      </c>
      <c r="F1049" s="155" t="s">
        <v>872</v>
      </c>
      <c r="H1049" s="156">
        <v>3.84</v>
      </c>
      <c r="I1049" s="157"/>
      <c r="L1049" s="153"/>
      <c r="M1049" s="158"/>
      <c r="T1049" s="159"/>
      <c r="AT1049" s="154" t="s">
        <v>145</v>
      </c>
      <c r="AU1049" s="154" t="s">
        <v>83</v>
      </c>
      <c r="AV1049" s="13" t="s">
        <v>83</v>
      </c>
      <c r="AW1049" s="13" t="s">
        <v>30</v>
      </c>
      <c r="AX1049" s="13" t="s">
        <v>73</v>
      </c>
      <c r="AY1049" s="154" t="s">
        <v>136</v>
      </c>
    </row>
    <row r="1050" spans="2:65" s="14" customFormat="1" ht="11.25">
      <c r="B1050" s="160"/>
      <c r="D1050" s="147" t="s">
        <v>145</v>
      </c>
      <c r="E1050" s="161" t="s">
        <v>1</v>
      </c>
      <c r="F1050" s="162" t="s">
        <v>149</v>
      </c>
      <c r="H1050" s="163">
        <v>3.84</v>
      </c>
      <c r="I1050" s="164"/>
      <c r="L1050" s="160"/>
      <c r="M1050" s="165"/>
      <c r="T1050" s="166"/>
      <c r="AT1050" s="161" t="s">
        <v>145</v>
      </c>
      <c r="AU1050" s="161" t="s">
        <v>83</v>
      </c>
      <c r="AV1050" s="14" t="s">
        <v>143</v>
      </c>
      <c r="AW1050" s="14" t="s">
        <v>30</v>
      </c>
      <c r="AX1050" s="14" t="s">
        <v>81</v>
      </c>
      <c r="AY1050" s="161" t="s">
        <v>136</v>
      </c>
    </row>
    <row r="1051" spans="2:65" s="1" customFormat="1" ht="24.2" customHeight="1">
      <c r="B1051" s="32"/>
      <c r="C1051" s="133" t="s">
        <v>877</v>
      </c>
      <c r="D1051" s="133" t="s">
        <v>138</v>
      </c>
      <c r="E1051" s="134" t="s">
        <v>878</v>
      </c>
      <c r="F1051" s="135" t="s">
        <v>879</v>
      </c>
      <c r="G1051" s="136" t="s">
        <v>141</v>
      </c>
      <c r="H1051" s="137">
        <v>3.84</v>
      </c>
      <c r="I1051" s="138"/>
      <c r="J1051" s="139">
        <f>ROUND(I1051*H1051,2)</f>
        <v>0</v>
      </c>
      <c r="K1051" s="135" t="s">
        <v>142</v>
      </c>
      <c r="L1051" s="32"/>
      <c r="M1051" s="140" t="s">
        <v>1</v>
      </c>
      <c r="N1051" s="141" t="s">
        <v>38</v>
      </c>
      <c r="P1051" s="142">
        <f>O1051*H1051</f>
        <v>0</v>
      </c>
      <c r="Q1051" s="142">
        <v>7.2480000000000005E-4</v>
      </c>
      <c r="R1051" s="142">
        <f>Q1051*H1051</f>
        <v>2.7832320000000001E-3</v>
      </c>
      <c r="S1051" s="142">
        <v>0</v>
      </c>
      <c r="T1051" s="143">
        <f>S1051*H1051</f>
        <v>0</v>
      </c>
      <c r="AR1051" s="144" t="s">
        <v>226</v>
      </c>
      <c r="AT1051" s="144" t="s">
        <v>138</v>
      </c>
      <c r="AU1051" s="144" t="s">
        <v>83</v>
      </c>
      <c r="AY1051" s="17" t="s">
        <v>136</v>
      </c>
      <c r="BE1051" s="145">
        <f>IF(N1051="základní",J1051,0)</f>
        <v>0</v>
      </c>
      <c r="BF1051" s="145">
        <f>IF(N1051="snížená",J1051,0)</f>
        <v>0</v>
      </c>
      <c r="BG1051" s="145">
        <f>IF(N1051="zákl. přenesená",J1051,0)</f>
        <v>0</v>
      </c>
      <c r="BH1051" s="145">
        <f>IF(N1051="sníž. přenesená",J1051,0)</f>
        <v>0</v>
      </c>
      <c r="BI1051" s="145">
        <f>IF(N1051="nulová",J1051,0)</f>
        <v>0</v>
      </c>
      <c r="BJ1051" s="17" t="s">
        <v>81</v>
      </c>
      <c r="BK1051" s="145">
        <f>ROUND(I1051*H1051,2)</f>
        <v>0</v>
      </c>
      <c r="BL1051" s="17" t="s">
        <v>226</v>
      </c>
      <c r="BM1051" s="144" t="s">
        <v>880</v>
      </c>
    </row>
    <row r="1052" spans="2:65" s="12" customFormat="1" ht="11.25">
      <c r="B1052" s="146"/>
      <c r="D1052" s="147" t="s">
        <v>145</v>
      </c>
      <c r="E1052" s="148" t="s">
        <v>1</v>
      </c>
      <c r="F1052" s="149" t="s">
        <v>345</v>
      </c>
      <c r="H1052" s="148" t="s">
        <v>1</v>
      </c>
      <c r="I1052" s="150"/>
      <c r="L1052" s="146"/>
      <c r="M1052" s="151"/>
      <c r="T1052" s="152"/>
      <c r="AT1052" s="148" t="s">
        <v>145</v>
      </c>
      <c r="AU1052" s="148" t="s">
        <v>83</v>
      </c>
      <c r="AV1052" s="12" t="s">
        <v>81</v>
      </c>
      <c r="AW1052" s="12" t="s">
        <v>30</v>
      </c>
      <c r="AX1052" s="12" t="s">
        <v>73</v>
      </c>
      <c r="AY1052" s="148" t="s">
        <v>136</v>
      </c>
    </row>
    <row r="1053" spans="2:65" s="13" customFormat="1" ht="11.25">
      <c r="B1053" s="153"/>
      <c r="D1053" s="147" t="s">
        <v>145</v>
      </c>
      <c r="E1053" s="154" t="s">
        <v>1</v>
      </c>
      <c r="F1053" s="155" t="s">
        <v>872</v>
      </c>
      <c r="H1053" s="156">
        <v>3.84</v>
      </c>
      <c r="I1053" s="157"/>
      <c r="L1053" s="153"/>
      <c r="M1053" s="158"/>
      <c r="T1053" s="159"/>
      <c r="AT1053" s="154" t="s">
        <v>145</v>
      </c>
      <c r="AU1053" s="154" t="s">
        <v>83</v>
      </c>
      <c r="AV1053" s="13" t="s">
        <v>83</v>
      </c>
      <c r="AW1053" s="13" t="s">
        <v>30</v>
      </c>
      <c r="AX1053" s="13" t="s">
        <v>73</v>
      </c>
      <c r="AY1053" s="154" t="s">
        <v>136</v>
      </c>
    </row>
    <row r="1054" spans="2:65" s="14" customFormat="1" ht="11.25">
      <c r="B1054" s="160"/>
      <c r="D1054" s="147" t="s">
        <v>145</v>
      </c>
      <c r="E1054" s="161" t="s">
        <v>1</v>
      </c>
      <c r="F1054" s="162" t="s">
        <v>149</v>
      </c>
      <c r="H1054" s="163">
        <v>3.84</v>
      </c>
      <c r="I1054" s="164"/>
      <c r="L1054" s="160"/>
      <c r="M1054" s="165"/>
      <c r="T1054" s="166"/>
      <c r="AT1054" s="161" t="s">
        <v>145</v>
      </c>
      <c r="AU1054" s="161" t="s">
        <v>83</v>
      </c>
      <c r="AV1054" s="14" t="s">
        <v>143</v>
      </c>
      <c r="AW1054" s="14" t="s">
        <v>30</v>
      </c>
      <c r="AX1054" s="14" t="s">
        <v>81</v>
      </c>
      <c r="AY1054" s="161" t="s">
        <v>136</v>
      </c>
    </row>
    <row r="1055" spans="2:65" s="11" customFormat="1" ht="22.9" customHeight="1">
      <c r="B1055" s="121"/>
      <c r="D1055" s="122" t="s">
        <v>72</v>
      </c>
      <c r="E1055" s="131" t="s">
        <v>881</v>
      </c>
      <c r="F1055" s="131" t="s">
        <v>882</v>
      </c>
      <c r="I1055" s="124"/>
      <c r="J1055" s="132">
        <f>BK1055</f>
        <v>0</v>
      </c>
      <c r="L1055" s="121"/>
      <c r="M1055" s="126"/>
      <c r="P1055" s="127">
        <f>SUM(P1056:P1059)</f>
        <v>0</v>
      </c>
      <c r="R1055" s="127">
        <f>SUM(R1056:R1059)</f>
        <v>3.7143860000000001E-2</v>
      </c>
      <c r="T1055" s="128">
        <f>SUM(T1056:T1059)</f>
        <v>0</v>
      </c>
      <c r="AR1055" s="122" t="s">
        <v>83</v>
      </c>
      <c r="AT1055" s="129" t="s">
        <v>72</v>
      </c>
      <c r="AU1055" s="129" t="s">
        <v>81</v>
      </c>
      <c r="AY1055" s="122" t="s">
        <v>136</v>
      </c>
      <c r="BK1055" s="130">
        <f>SUM(BK1056:BK1059)</f>
        <v>0</v>
      </c>
    </row>
    <row r="1056" spans="2:65" s="1" customFormat="1" ht="24.2" customHeight="1">
      <c r="B1056" s="32"/>
      <c r="C1056" s="133" t="s">
        <v>883</v>
      </c>
      <c r="D1056" s="133" t="s">
        <v>138</v>
      </c>
      <c r="E1056" s="134" t="s">
        <v>884</v>
      </c>
      <c r="F1056" s="135" t="s">
        <v>885</v>
      </c>
      <c r="G1056" s="136" t="s">
        <v>141</v>
      </c>
      <c r="H1056" s="137">
        <v>75.19</v>
      </c>
      <c r="I1056" s="138"/>
      <c r="J1056" s="139">
        <f>ROUND(I1056*H1056,2)</f>
        <v>0</v>
      </c>
      <c r="K1056" s="135" t="s">
        <v>142</v>
      </c>
      <c r="L1056" s="32"/>
      <c r="M1056" s="140" t="s">
        <v>1</v>
      </c>
      <c r="N1056" s="141" t="s">
        <v>38</v>
      </c>
      <c r="P1056" s="142">
        <f>O1056*H1056</f>
        <v>0</v>
      </c>
      <c r="Q1056" s="142">
        <v>2.0799999999999999E-4</v>
      </c>
      <c r="R1056" s="142">
        <f>Q1056*H1056</f>
        <v>1.5639519999999997E-2</v>
      </c>
      <c r="S1056" s="142">
        <v>0</v>
      </c>
      <c r="T1056" s="143">
        <f>S1056*H1056</f>
        <v>0</v>
      </c>
      <c r="AR1056" s="144" t="s">
        <v>226</v>
      </c>
      <c r="AT1056" s="144" t="s">
        <v>138</v>
      </c>
      <c r="AU1056" s="144" t="s">
        <v>83</v>
      </c>
      <c r="AY1056" s="17" t="s">
        <v>136</v>
      </c>
      <c r="BE1056" s="145">
        <f>IF(N1056="základní",J1056,0)</f>
        <v>0</v>
      </c>
      <c r="BF1056" s="145">
        <f>IF(N1056="snížená",J1056,0)</f>
        <v>0</v>
      </c>
      <c r="BG1056" s="145">
        <f>IF(N1056="zákl. přenesená",J1056,0)</f>
        <v>0</v>
      </c>
      <c r="BH1056" s="145">
        <f>IF(N1056="sníž. přenesená",J1056,0)</f>
        <v>0</v>
      </c>
      <c r="BI1056" s="145">
        <f>IF(N1056="nulová",J1056,0)</f>
        <v>0</v>
      </c>
      <c r="BJ1056" s="17" t="s">
        <v>81</v>
      </c>
      <c r="BK1056" s="145">
        <f>ROUND(I1056*H1056,2)</f>
        <v>0</v>
      </c>
      <c r="BL1056" s="17" t="s">
        <v>226</v>
      </c>
      <c r="BM1056" s="144" t="s">
        <v>886</v>
      </c>
    </row>
    <row r="1057" spans="2:65" s="13" customFormat="1" ht="11.25">
      <c r="B1057" s="153"/>
      <c r="D1057" s="147" t="s">
        <v>145</v>
      </c>
      <c r="E1057" s="154" t="s">
        <v>1</v>
      </c>
      <c r="F1057" s="155" t="s">
        <v>93</v>
      </c>
      <c r="H1057" s="156">
        <v>75.19</v>
      </c>
      <c r="I1057" s="157"/>
      <c r="L1057" s="153"/>
      <c r="M1057" s="158"/>
      <c r="T1057" s="159"/>
      <c r="AT1057" s="154" t="s">
        <v>145</v>
      </c>
      <c r="AU1057" s="154" t="s">
        <v>83</v>
      </c>
      <c r="AV1057" s="13" t="s">
        <v>83</v>
      </c>
      <c r="AW1057" s="13" t="s">
        <v>30</v>
      </c>
      <c r="AX1057" s="13" t="s">
        <v>81</v>
      </c>
      <c r="AY1057" s="154" t="s">
        <v>136</v>
      </c>
    </row>
    <row r="1058" spans="2:65" s="1" customFormat="1" ht="24.2" customHeight="1">
      <c r="B1058" s="32"/>
      <c r="C1058" s="133" t="s">
        <v>887</v>
      </c>
      <c r="D1058" s="133" t="s">
        <v>138</v>
      </c>
      <c r="E1058" s="134" t="s">
        <v>888</v>
      </c>
      <c r="F1058" s="135" t="s">
        <v>889</v>
      </c>
      <c r="G1058" s="136" t="s">
        <v>141</v>
      </c>
      <c r="H1058" s="137">
        <v>75.19</v>
      </c>
      <c r="I1058" s="138"/>
      <c r="J1058" s="139">
        <f>ROUND(I1058*H1058,2)</f>
        <v>0</v>
      </c>
      <c r="K1058" s="135" t="s">
        <v>142</v>
      </c>
      <c r="L1058" s="32"/>
      <c r="M1058" s="140" t="s">
        <v>1</v>
      </c>
      <c r="N1058" s="141" t="s">
        <v>38</v>
      </c>
      <c r="P1058" s="142">
        <f>O1058*H1058</f>
        <v>0</v>
      </c>
      <c r="Q1058" s="142">
        <v>2.8600000000000001E-4</v>
      </c>
      <c r="R1058" s="142">
        <f>Q1058*H1058</f>
        <v>2.150434E-2</v>
      </c>
      <c r="S1058" s="142">
        <v>0</v>
      </c>
      <c r="T1058" s="143">
        <f>S1058*H1058</f>
        <v>0</v>
      </c>
      <c r="AR1058" s="144" t="s">
        <v>226</v>
      </c>
      <c r="AT1058" s="144" t="s">
        <v>138</v>
      </c>
      <c r="AU1058" s="144" t="s">
        <v>83</v>
      </c>
      <c r="AY1058" s="17" t="s">
        <v>136</v>
      </c>
      <c r="BE1058" s="145">
        <f>IF(N1058="základní",J1058,0)</f>
        <v>0</v>
      </c>
      <c r="BF1058" s="145">
        <f>IF(N1058="snížená",J1058,0)</f>
        <v>0</v>
      </c>
      <c r="BG1058" s="145">
        <f>IF(N1058="zákl. přenesená",J1058,0)</f>
        <v>0</v>
      </c>
      <c r="BH1058" s="145">
        <f>IF(N1058="sníž. přenesená",J1058,0)</f>
        <v>0</v>
      </c>
      <c r="BI1058" s="145">
        <f>IF(N1058="nulová",J1058,0)</f>
        <v>0</v>
      </c>
      <c r="BJ1058" s="17" t="s">
        <v>81</v>
      </c>
      <c r="BK1058" s="145">
        <f>ROUND(I1058*H1058,2)</f>
        <v>0</v>
      </c>
      <c r="BL1058" s="17" t="s">
        <v>226</v>
      </c>
      <c r="BM1058" s="144" t="s">
        <v>890</v>
      </c>
    </row>
    <row r="1059" spans="2:65" s="13" customFormat="1" ht="11.25">
      <c r="B1059" s="153"/>
      <c r="D1059" s="147" t="s">
        <v>145</v>
      </c>
      <c r="E1059" s="154" t="s">
        <v>1</v>
      </c>
      <c r="F1059" s="155" t="s">
        <v>93</v>
      </c>
      <c r="H1059" s="156">
        <v>75.19</v>
      </c>
      <c r="I1059" s="157"/>
      <c r="L1059" s="153"/>
      <c r="M1059" s="158"/>
      <c r="T1059" s="159"/>
      <c r="AT1059" s="154" t="s">
        <v>145</v>
      </c>
      <c r="AU1059" s="154" t="s">
        <v>83</v>
      </c>
      <c r="AV1059" s="13" t="s">
        <v>83</v>
      </c>
      <c r="AW1059" s="13" t="s">
        <v>30</v>
      </c>
      <c r="AX1059" s="13" t="s">
        <v>81</v>
      </c>
      <c r="AY1059" s="154" t="s">
        <v>136</v>
      </c>
    </row>
    <row r="1060" spans="2:65" s="11" customFormat="1" ht="25.9" customHeight="1">
      <c r="B1060" s="121"/>
      <c r="D1060" s="122" t="s">
        <v>72</v>
      </c>
      <c r="E1060" s="123" t="s">
        <v>891</v>
      </c>
      <c r="F1060" s="123" t="s">
        <v>892</v>
      </c>
      <c r="I1060" s="124"/>
      <c r="J1060" s="125">
        <f>BK1060</f>
        <v>0</v>
      </c>
      <c r="L1060" s="121"/>
      <c r="M1060" s="126"/>
      <c r="P1060" s="127">
        <f>SUM(P1061:P1073)</f>
        <v>0</v>
      </c>
      <c r="R1060" s="127">
        <f>SUM(R1061:R1073)</f>
        <v>0</v>
      </c>
      <c r="T1060" s="128">
        <f>SUM(T1061:T1073)</f>
        <v>0</v>
      </c>
      <c r="AR1060" s="122" t="s">
        <v>143</v>
      </c>
      <c r="AT1060" s="129" t="s">
        <v>72</v>
      </c>
      <c r="AU1060" s="129" t="s">
        <v>73</v>
      </c>
      <c r="AY1060" s="122" t="s">
        <v>136</v>
      </c>
      <c r="BK1060" s="130">
        <f>SUM(BK1061:BK1073)</f>
        <v>0</v>
      </c>
    </row>
    <row r="1061" spans="2:65" s="1" customFormat="1" ht="16.5" customHeight="1">
      <c r="B1061" s="32"/>
      <c r="C1061" s="133" t="s">
        <v>893</v>
      </c>
      <c r="D1061" s="133" t="s">
        <v>138</v>
      </c>
      <c r="E1061" s="134" t="s">
        <v>894</v>
      </c>
      <c r="F1061" s="135" t="s">
        <v>895</v>
      </c>
      <c r="G1061" s="136" t="s">
        <v>896</v>
      </c>
      <c r="H1061" s="137">
        <v>80</v>
      </c>
      <c r="I1061" s="138"/>
      <c r="J1061" s="139">
        <f>ROUND(I1061*H1061,2)</f>
        <v>0</v>
      </c>
      <c r="K1061" s="135" t="s">
        <v>142</v>
      </c>
      <c r="L1061" s="32"/>
      <c r="M1061" s="140" t="s">
        <v>1</v>
      </c>
      <c r="N1061" s="141" t="s">
        <v>38</v>
      </c>
      <c r="P1061" s="142">
        <f>O1061*H1061</f>
        <v>0</v>
      </c>
      <c r="Q1061" s="142">
        <v>0</v>
      </c>
      <c r="R1061" s="142">
        <f>Q1061*H1061</f>
        <v>0</v>
      </c>
      <c r="S1061" s="142">
        <v>0</v>
      </c>
      <c r="T1061" s="143">
        <f>S1061*H1061</f>
        <v>0</v>
      </c>
      <c r="AR1061" s="144" t="s">
        <v>897</v>
      </c>
      <c r="AT1061" s="144" t="s">
        <v>138</v>
      </c>
      <c r="AU1061" s="144" t="s">
        <v>81</v>
      </c>
      <c r="AY1061" s="17" t="s">
        <v>136</v>
      </c>
      <c r="BE1061" s="145">
        <f>IF(N1061="základní",J1061,0)</f>
        <v>0</v>
      </c>
      <c r="BF1061" s="145">
        <f>IF(N1061="snížená",J1061,0)</f>
        <v>0</v>
      </c>
      <c r="BG1061" s="145">
        <f>IF(N1061="zákl. přenesená",J1061,0)</f>
        <v>0</v>
      </c>
      <c r="BH1061" s="145">
        <f>IF(N1061="sníž. přenesená",J1061,0)</f>
        <v>0</v>
      </c>
      <c r="BI1061" s="145">
        <f>IF(N1061="nulová",J1061,0)</f>
        <v>0</v>
      </c>
      <c r="BJ1061" s="17" t="s">
        <v>81</v>
      </c>
      <c r="BK1061" s="145">
        <f>ROUND(I1061*H1061,2)</f>
        <v>0</v>
      </c>
      <c r="BL1061" s="17" t="s">
        <v>897</v>
      </c>
      <c r="BM1061" s="144" t="s">
        <v>898</v>
      </c>
    </row>
    <row r="1062" spans="2:65" s="12" customFormat="1" ht="11.25">
      <c r="B1062" s="146"/>
      <c r="D1062" s="147" t="s">
        <v>145</v>
      </c>
      <c r="E1062" s="148" t="s">
        <v>1</v>
      </c>
      <c r="F1062" s="149" t="s">
        <v>899</v>
      </c>
      <c r="H1062" s="148" t="s">
        <v>1</v>
      </c>
      <c r="I1062" s="150"/>
      <c r="L1062" s="146"/>
      <c r="M1062" s="151"/>
      <c r="T1062" s="152"/>
      <c r="AT1062" s="148" t="s">
        <v>145</v>
      </c>
      <c r="AU1062" s="148" t="s">
        <v>81</v>
      </c>
      <c r="AV1062" s="12" t="s">
        <v>81</v>
      </c>
      <c r="AW1062" s="12" t="s">
        <v>30</v>
      </c>
      <c r="AX1062" s="12" t="s">
        <v>73</v>
      </c>
      <c r="AY1062" s="148" t="s">
        <v>136</v>
      </c>
    </row>
    <row r="1063" spans="2:65" s="12" customFormat="1" ht="11.25">
      <c r="B1063" s="146"/>
      <c r="D1063" s="147" t="s">
        <v>145</v>
      </c>
      <c r="E1063" s="148" t="s">
        <v>1</v>
      </c>
      <c r="F1063" s="149" t="s">
        <v>900</v>
      </c>
      <c r="H1063" s="148" t="s">
        <v>1</v>
      </c>
      <c r="I1063" s="150"/>
      <c r="L1063" s="146"/>
      <c r="M1063" s="151"/>
      <c r="T1063" s="152"/>
      <c r="AT1063" s="148" t="s">
        <v>145</v>
      </c>
      <c r="AU1063" s="148" t="s">
        <v>81</v>
      </c>
      <c r="AV1063" s="12" t="s">
        <v>81</v>
      </c>
      <c r="AW1063" s="12" t="s">
        <v>30</v>
      </c>
      <c r="AX1063" s="12" t="s">
        <v>73</v>
      </c>
      <c r="AY1063" s="148" t="s">
        <v>136</v>
      </c>
    </row>
    <row r="1064" spans="2:65" s="13" customFormat="1" ht="11.25">
      <c r="B1064" s="153"/>
      <c r="D1064" s="147" t="s">
        <v>145</v>
      </c>
      <c r="E1064" s="154" t="s">
        <v>1</v>
      </c>
      <c r="F1064" s="155" t="s">
        <v>901</v>
      </c>
      <c r="H1064" s="156">
        <v>80</v>
      </c>
      <c r="I1064" s="157"/>
      <c r="L1064" s="153"/>
      <c r="M1064" s="158"/>
      <c r="T1064" s="159"/>
      <c r="AT1064" s="154" t="s">
        <v>145</v>
      </c>
      <c r="AU1064" s="154" t="s">
        <v>81</v>
      </c>
      <c r="AV1064" s="13" t="s">
        <v>83</v>
      </c>
      <c r="AW1064" s="13" t="s">
        <v>30</v>
      </c>
      <c r="AX1064" s="13" t="s">
        <v>73</v>
      </c>
      <c r="AY1064" s="154" t="s">
        <v>136</v>
      </c>
    </row>
    <row r="1065" spans="2:65" s="14" customFormat="1" ht="11.25">
      <c r="B1065" s="160"/>
      <c r="D1065" s="147" t="s">
        <v>145</v>
      </c>
      <c r="E1065" s="161" t="s">
        <v>1</v>
      </c>
      <c r="F1065" s="162" t="s">
        <v>149</v>
      </c>
      <c r="H1065" s="163">
        <v>80</v>
      </c>
      <c r="I1065" s="164"/>
      <c r="L1065" s="160"/>
      <c r="M1065" s="165"/>
      <c r="T1065" s="166"/>
      <c r="AT1065" s="161" t="s">
        <v>145</v>
      </c>
      <c r="AU1065" s="161" t="s">
        <v>81</v>
      </c>
      <c r="AV1065" s="14" t="s">
        <v>143</v>
      </c>
      <c r="AW1065" s="14" t="s">
        <v>30</v>
      </c>
      <c r="AX1065" s="14" t="s">
        <v>81</v>
      </c>
      <c r="AY1065" s="161" t="s">
        <v>136</v>
      </c>
    </row>
    <row r="1066" spans="2:65" s="1" customFormat="1" ht="21.75" customHeight="1">
      <c r="B1066" s="32"/>
      <c r="C1066" s="133" t="s">
        <v>902</v>
      </c>
      <c r="D1066" s="133" t="s">
        <v>138</v>
      </c>
      <c r="E1066" s="134" t="s">
        <v>903</v>
      </c>
      <c r="F1066" s="135" t="s">
        <v>904</v>
      </c>
      <c r="G1066" s="136" t="s">
        <v>896</v>
      </c>
      <c r="H1066" s="137">
        <v>150</v>
      </c>
      <c r="I1066" s="138"/>
      <c r="J1066" s="139">
        <f>ROUND(I1066*H1066,2)</f>
        <v>0</v>
      </c>
      <c r="K1066" s="135" t="s">
        <v>142</v>
      </c>
      <c r="L1066" s="32"/>
      <c r="M1066" s="140" t="s">
        <v>1</v>
      </c>
      <c r="N1066" s="141" t="s">
        <v>38</v>
      </c>
      <c r="P1066" s="142">
        <f>O1066*H1066</f>
        <v>0</v>
      </c>
      <c r="Q1066" s="142">
        <v>0</v>
      </c>
      <c r="R1066" s="142">
        <f>Q1066*H1066</f>
        <v>0</v>
      </c>
      <c r="S1066" s="142">
        <v>0</v>
      </c>
      <c r="T1066" s="143">
        <f>S1066*H1066</f>
        <v>0</v>
      </c>
      <c r="AR1066" s="144" t="s">
        <v>897</v>
      </c>
      <c r="AT1066" s="144" t="s">
        <v>138</v>
      </c>
      <c r="AU1066" s="144" t="s">
        <v>81</v>
      </c>
      <c r="AY1066" s="17" t="s">
        <v>136</v>
      </c>
      <c r="BE1066" s="145">
        <f>IF(N1066="základní",J1066,0)</f>
        <v>0</v>
      </c>
      <c r="BF1066" s="145">
        <f>IF(N1066="snížená",J1066,0)</f>
        <v>0</v>
      </c>
      <c r="BG1066" s="145">
        <f>IF(N1066="zákl. přenesená",J1066,0)</f>
        <v>0</v>
      </c>
      <c r="BH1066" s="145">
        <f>IF(N1066="sníž. přenesená",J1066,0)</f>
        <v>0</v>
      </c>
      <c r="BI1066" s="145">
        <f>IF(N1066="nulová",J1066,0)</f>
        <v>0</v>
      </c>
      <c r="BJ1066" s="17" t="s">
        <v>81</v>
      </c>
      <c r="BK1066" s="145">
        <f>ROUND(I1066*H1066,2)</f>
        <v>0</v>
      </c>
      <c r="BL1066" s="17" t="s">
        <v>897</v>
      </c>
      <c r="BM1066" s="144" t="s">
        <v>905</v>
      </c>
    </row>
    <row r="1067" spans="2:65" s="12" customFormat="1" ht="22.5">
      <c r="B1067" s="146"/>
      <c r="D1067" s="147" t="s">
        <v>145</v>
      </c>
      <c r="E1067" s="148" t="s">
        <v>1</v>
      </c>
      <c r="F1067" s="149" t="s">
        <v>906</v>
      </c>
      <c r="H1067" s="148" t="s">
        <v>1</v>
      </c>
      <c r="I1067" s="150"/>
      <c r="L1067" s="146"/>
      <c r="M1067" s="151"/>
      <c r="T1067" s="152"/>
      <c r="AT1067" s="148" t="s">
        <v>145</v>
      </c>
      <c r="AU1067" s="148" t="s">
        <v>81</v>
      </c>
      <c r="AV1067" s="12" t="s">
        <v>81</v>
      </c>
      <c r="AW1067" s="12" t="s">
        <v>30</v>
      </c>
      <c r="AX1067" s="12" t="s">
        <v>73</v>
      </c>
      <c r="AY1067" s="148" t="s">
        <v>136</v>
      </c>
    </row>
    <row r="1068" spans="2:65" s="13" customFormat="1" ht="11.25">
      <c r="B1068" s="153"/>
      <c r="D1068" s="147" t="s">
        <v>145</v>
      </c>
      <c r="E1068" s="154" t="s">
        <v>1</v>
      </c>
      <c r="F1068" s="155" t="s">
        <v>907</v>
      </c>
      <c r="H1068" s="156">
        <v>150</v>
      </c>
      <c r="I1068" s="157"/>
      <c r="L1068" s="153"/>
      <c r="M1068" s="158"/>
      <c r="T1068" s="159"/>
      <c r="AT1068" s="154" t="s">
        <v>145</v>
      </c>
      <c r="AU1068" s="154" t="s">
        <v>81</v>
      </c>
      <c r="AV1068" s="13" t="s">
        <v>83</v>
      </c>
      <c r="AW1068" s="13" t="s">
        <v>30</v>
      </c>
      <c r="AX1068" s="13" t="s">
        <v>73</v>
      </c>
      <c r="AY1068" s="154" t="s">
        <v>136</v>
      </c>
    </row>
    <row r="1069" spans="2:65" s="14" customFormat="1" ht="11.25">
      <c r="B1069" s="160"/>
      <c r="D1069" s="147" t="s">
        <v>145</v>
      </c>
      <c r="E1069" s="161" t="s">
        <v>1</v>
      </c>
      <c r="F1069" s="162" t="s">
        <v>149</v>
      </c>
      <c r="H1069" s="163">
        <v>150</v>
      </c>
      <c r="I1069" s="164"/>
      <c r="L1069" s="160"/>
      <c r="M1069" s="165"/>
      <c r="T1069" s="166"/>
      <c r="AT1069" s="161" t="s">
        <v>145</v>
      </c>
      <c r="AU1069" s="161" t="s">
        <v>81</v>
      </c>
      <c r="AV1069" s="14" t="s">
        <v>143</v>
      </c>
      <c r="AW1069" s="14" t="s">
        <v>30</v>
      </c>
      <c r="AX1069" s="14" t="s">
        <v>81</v>
      </c>
      <c r="AY1069" s="161" t="s">
        <v>136</v>
      </c>
    </row>
    <row r="1070" spans="2:65" s="1" customFormat="1" ht="16.5" customHeight="1">
      <c r="B1070" s="32"/>
      <c r="C1070" s="133" t="s">
        <v>908</v>
      </c>
      <c r="D1070" s="133" t="s">
        <v>138</v>
      </c>
      <c r="E1070" s="134" t="s">
        <v>909</v>
      </c>
      <c r="F1070" s="135" t="s">
        <v>910</v>
      </c>
      <c r="G1070" s="136" t="s">
        <v>896</v>
      </c>
      <c r="H1070" s="137">
        <v>100</v>
      </c>
      <c r="I1070" s="138"/>
      <c r="J1070" s="139">
        <f>ROUND(I1070*H1070,2)</f>
        <v>0</v>
      </c>
      <c r="K1070" s="135" t="s">
        <v>142</v>
      </c>
      <c r="L1070" s="32"/>
      <c r="M1070" s="140" t="s">
        <v>1</v>
      </c>
      <c r="N1070" s="141" t="s">
        <v>38</v>
      </c>
      <c r="P1070" s="142">
        <f>O1070*H1070</f>
        <v>0</v>
      </c>
      <c r="Q1070" s="142">
        <v>0</v>
      </c>
      <c r="R1070" s="142">
        <f>Q1070*H1070</f>
        <v>0</v>
      </c>
      <c r="S1070" s="142">
        <v>0</v>
      </c>
      <c r="T1070" s="143">
        <f>S1070*H1070</f>
        <v>0</v>
      </c>
      <c r="AR1070" s="144" t="s">
        <v>897</v>
      </c>
      <c r="AT1070" s="144" t="s">
        <v>138</v>
      </c>
      <c r="AU1070" s="144" t="s">
        <v>81</v>
      </c>
      <c r="AY1070" s="17" t="s">
        <v>136</v>
      </c>
      <c r="BE1070" s="145">
        <f>IF(N1070="základní",J1070,0)</f>
        <v>0</v>
      </c>
      <c r="BF1070" s="145">
        <f>IF(N1070="snížená",J1070,0)</f>
        <v>0</v>
      </c>
      <c r="BG1070" s="145">
        <f>IF(N1070="zákl. přenesená",J1070,0)</f>
        <v>0</v>
      </c>
      <c r="BH1070" s="145">
        <f>IF(N1070="sníž. přenesená",J1070,0)</f>
        <v>0</v>
      </c>
      <c r="BI1070" s="145">
        <f>IF(N1070="nulová",J1070,0)</f>
        <v>0</v>
      </c>
      <c r="BJ1070" s="17" t="s">
        <v>81</v>
      </c>
      <c r="BK1070" s="145">
        <f>ROUND(I1070*H1070,2)</f>
        <v>0</v>
      </c>
      <c r="BL1070" s="17" t="s">
        <v>897</v>
      </c>
      <c r="BM1070" s="144" t="s">
        <v>911</v>
      </c>
    </row>
    <row r="1071" spans="2:65" s="12" customFormat="1" ht="11.25">
      <c r="B1071" s="146"/>
      <c r="D1071" s="147" t="s">
        <v>145</v>
      </c>
      <c r="E1071" s="148" t="s">
        <v>1</v>
      </c>
      <c r="F1071" s="149" t="s">
        <v>912</v>
      </c>
      <c r="H1071" s="148" t="s">
        <v>1</v>
      </c>
      <c r="I1071" s="150"/>
      <c r="L1071" s="146"/>
      <c r="M1071" s="151"/>
      <c r="T1071" s="152"/>
      <c r="AT1071" s="148" t="s">
        <v>145</v>
      </c>
      <c r="AU1071" s="148" t="s">
        <v>81</v>
      </c>
      <c r="AV1071" s="12" t="s">
        <v>81</v>
      </c>
      <c r="AW1071" s="12" t="s">
        <v>30</v>
      </c>
      <c r="AX1071" s="12" t="s">
        <v>73</v>
      </c>
      <c r="AY1071" s="148" t="s">
        <v>136</v>
      </c>
    </row>
    <row r="1072" spans="2:65" s="13" customFormat="1" ht="11.25">
      <c r="B1072" s="153"/>
      <c r="D1072" s="147" t="s">
        <v>145</v>
      </c>
      <c r="E1072" s="154" t="s">
        <v>1</v>
      </c>
      <c r="F1072" s="155" t="s">
        <v>760</v>
      </c>
      <c r="H1072" s="156">
        <v>100</v>
      </c>
      <c r="I1072" s="157"/>
      <c r="L1072" s="153"/>
      <c r="M1072" s="158"/>
      <c r="T1072" s="159"/>
      <c r="AT1072" s="154" t="s">
        <v>145</v>
      </c>
      <c r="AU1072" s="154" t="s">
        <v>81</v>
      </c>
      <c r="AV1072" s="13" t="s">
        <v>83</v>
      </c>
      <c r="AW1072" s="13" t="s">
        <v>30</v>
      </c>
      <c r="AX1072" s="13" t="s">
        <v>73</v>
      </c>
      <c r="AY1072" s="154" t="s">
        <v>136</v>
      </c>
    </row>
    <row r="1073" spans="2:51" s="14" customFormat="1" ht="11.25">
      <c r="B1073" s="160"/>
      <c r="D1073" s="147" t="s">
        <v>145</v>
      </c>
      <c r="E1073" s="161" t="s">
        <v>1</v>
      </c>
      <c r="F1073" s="162" t="s">
        <v>149</v>
      </c>
      <c r="H1073" s="163">
        <v>100</v>
      </c>
      <c r="I1073" s="164"/>
      <c r="L1073" s="160"/>
      <c r="M1073" s="185"/>
      <c r="N1073" s="186"/>
      <c r="O1073" s="186"/>
      <c r="P1073" s="186"/>
      <c r="Q1073" s="186"/>
      <c r="R1073" s="186"/>
      <c r="S1073" s="186"/>
      <c r="T1073" s="187"/>
      <c r="AT1073" s="161" t="s">
        <v>145</v>
      </c>
      <c r="AU1073" s="161" t="s">
        <v>81</v>
      </c>
      <c r="AV1073" s="14" t="s">
        <v>143</v>
      </c>
      <c r="AW1073" s="14" t="s">
        <v>30</v>
      </c>
      <c r="AX1073" s="14" t="s">
        <v>81</v>
      </c>
      <c r="AY1073" s="161" t="s">
        <v>136</v>
      </c>
    </row>
    <row r="1074" spans="2:51" s="1" customFormat="1" ht="6.95" customHeight="1">
      <c r="B1074" s="44"/>
      <c r="C1074" s="45"/>
      <c r="D1074" s="45"/>
      <c r="E1074" s="45"/>
      <c r="F1074" s="45"/>
      <c r="G1074" s="45"/>
      <c r="H1074" s="45"/>
      <c r="I1074" s="45"/>
      <c r="J1074" s="45"/>
      <c r="K1074" s="45"/>
      <c r="L1074" s="32"/>
    </row>
  </sheetData>
  <sheetProtection algorithmName="SHA-512" hashValue="IMUkxhDQfMII35W/x2AZTrfYfsCeaEEVq5Ba9B763YV9idd1yYTOS94gUxbE75p+ooCQJhKhxX4Ymn2USm5D2Q==" saltValue="XreVig3NGg3EUKIcFo30PyhrJ0viXgNitAzXKJ//WIYDQtrDvNEdf2FsHOjFcLQRs7UTLny83c6eLDoWrZ+n3g==" spinCount="100000" sheet="1" objects="1" scenarios="1" formatColumns="0" formatRows="0" autoFilter="0"/>
  <autoFilter ref="C133:K1073" xr:uid="{00000000-0009-0000-0000-000001000000}"/>
  <mergeCells count="9">
    <mergeCell ref="E87:H87"/>
    <mergeCell ref="E124:H124"/>
    <mergeCell ref="E126:H12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4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AT2" s="17" t="s">
        <v>86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5" customHeight="1">
      <c r="B4" s="20"/>
      <c r="D4" s="21" t="s">
        <v>95</v>
      </c>
      <c r="L4" s="20"/>
      <c r="M4" s="89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9" t="str">
        <f>'Rekapitulace stavby'!K6</f>
        <v>Zázemí pro fotbalisty Starý Bydžov</v>
      </c>
      <c r="F7" s="240"/>
      <c r="G7" s="240"/>
      <c r="H7" s="240"/>
      <c r="L7" s="20"/>
    </row>
    <row r="8" spans="2:46" s="1" customFormat="1" ht="12" customHeight="1">
      <c r="B8" s="32"/>
      <c r="D8" s="27" t="s">
        <v>96</v>
      </c>
      <c r="L8" s="32"/>
    </row>
    <row r="9" spans="2:46" s="1" customFormat="1" ht="16.5" customHeight="1">
      <c r="B9" s="32"/>
      <c r="E9" s="201" t="s">
        <v>913</v>
      </c>
      <c r="F9" s="241"/>
      <c r="G9" s="241"/>
      <c r="H9" s="241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9. 6. 2025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2" t="str">
        <f>'Rekapitulace stavby'!E14</f>
        <v>Vyplň údaj</v>
      </c>
      <c r="F18" s="223"/>
      <c r="G18" s="223"/>
      <c r="H18" s="223"/>
      <c r="I18" s="27" t="s">
        <v>26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26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32</v>
      </c>
      <c r="L26" s="32"/>
    </row>
    <row r="27" spans="2:12" s="7" customFormat="1" ht="16.5" customHeight="1">
      <c r="B27" s="90"/>
      <c r="E27" s="228" t="s">
        <v>1</v>
      </c>
      <c r="F27" s="228"/>
      <c r="G27" s="228"/>
      <c r="H27" s="228"/>
      <c r="L27" s="90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1" t="s">
        <v>33</v>
      </c>
      <c r="J30" s="66">
        <f>ROUND(J129,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customHeight="1">
      <c r="B33" s="32"/>
      <c r="D33" s="55" t="s">
        <v>37</v>
      </c>
      <c r="E33" s="27" t="s">
        <v>38</v>
      </c>
      <c r="F33" s="92">
        <f>ROUND((SUM(BE129:BE247)),  2)</f>
        <v>0</v>
      </c>
      <c r="I33" s="93">
        <v>0.21</v>
      </c>
      <c r="J33" s="92">
        <f>ROUND(((SUM(BE129:BE247))*I33),  2)</f>
        <v>0</v>
      </c>
      <c r="L33" s="32"/>
    </row>
    <row r="34" spans="2:12" s="1" customFormat="1" ht="14.45" customHeight="1">
      <c r="B34" s="32"/>
      <c r="E34" s="27" t="s">
        <v>39</v>
      </c>
      <c r="F34" s="92">
        <f>ROUND((SUM(BF129:BF247)),  2)</f>
        <v>0</v>
      </c>
      <c r="I34" s="93">
        <v>0.12</v>
      </c>
      <c r="J34" s="92">
        <f>ROUND(((SUM(BF129:BF247))*I34),  2)</f>
        <v>0</v>
      </c>
      <c r="L34" s="32"/>
    </row>
    <row r="35" spans="2:12" s="1" customFormat="1" ht="14.45" hidden="1" customHeight="1">
      <c r="B35" s="32"/>
      <c r="E35" s="27" t="s">
        <v>40</v>
      </c>
      <c r="F35" s="92">
        <f>ROUND((SUM(BG129:BG247)),  2)</f>
        <v>0</v>
      </c>
      <c r="I35" s="93">
        <v>0.21</v>
      </c>
      <c r="J35" s="92">
        <f>0</f>
        <v>0</v>
      </c>
      <c r="L35" s="32"/>
    </row>
    <row r="36" spans="2:12" s="1" customFormat="1" ht="14.45" hidden="1" customHeight="1">
      <c r="B36" s="32"/>
      <c r="E36" s="27" t="s">
        <v>41</v>
      </c>
      <c r="F36" s="92">
        <f>ROUND((SUM(BH129:BH247)),  2)</f>
        <v>0</v>
      </c>
      <c r="I36" s="93">
        <v>0.12</v>
      </c>
      <c r="J36" s="92">
        <f>0</f>
        <v>0</v>
      </c>
      <c r="L36" s="32"/>
    </row>
    <row r="37" spans="2:12" s="1" customFormat="1" ht="14.45" hidden="1" customHeight="1">
      <c r="B37" s="32"/>
      <c r="E37" s="27" t="s">
        <v>42</v>
      </c>
      <c r="F37" s="92">
        <f>ROUND((SUM(BI129:BI247)),  2)</f>
        <v>0</v>
      </c>
      <c r="I37" s="93">
        <v>0</v>
      </c>
      <c r="J37" s="92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4"/>
      <c r="D39" s="95" t="s">
        <v>43</v>
      </c>
      <c r="E39" s="57"/>
      <c r="F39" s="57"/>
      <c r="G39" s="96" t="s">
        <v>44</v>
      </c>
      <c r="H39" s="97" t="s">
        <v>45</v>
      </c>
      <c r="I39" s="57"/>
      <c r="J39" s="98">
        <f>SUM(J30:J37)</f>
        <v>0</v>
      </c>
      <c r="K39" s="99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48</v>
      </c>
      <c r="E61" s="34"/>
      <c r="F61" s="100" t="s">
        <v>49</v>
      </c>
      <c r="G61" s="43" t="s">
        <v>48</v>
      </c>
      <c r="H61" s="34"/>
      <c r="I61" s="34"/>
      <c r="J61" s="101" t="s">
        <v>49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48</v>
      </c>
      <c r="E76" s="34"/>
      <c r="F76" s="100" t="s">
        <v>49</v>
      </c>
      <c r="G76" s="43" t="s">
        <v>48</v>
      </c>
      <c r="H76" s="34"/>
      <c r="I76" s="34"/>
      <c r="J76" s="101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98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9" t="str">
        <f>E7</f>
        <v>Zázemí pro fotbalisty Starý Bydžov</v>
      </c>
      <c r="F85" s="240"/>
      <c r="G85" s="240"/>
      <c r="H85" s="240"/>
      <c r="L85" s="32"/>
    </row>
    <row r="86" spans="2:47" s="1" customFormat="1" ht="12" customHeight="1">
      <c r="B86" s="32"/>
      <c r="C86" s="27" t="s">
        <v>96</v>
      </c>
      <c r="L86" s="32"/>
    </row>
    <row r="87" spans="2:47" s="1" customFormat="1" ht="16.5" customHeight="1">
      <c r="B87" s="32"/>
      <c r="E87" s="201" t="str">
        <f>E9</f>
        <v>02 - zdravotní technika</v>
      </c>
      <c r="F87" s="241"/>
      <c r="G87" s="241"/>
      <c r="H87" s="241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9. 6. 2025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2" t="s">
        <v>99</v>
      </c>
      <c r="D94" s="94"/>
      <c r="E94" s="94"/>
      <c r="F94" s="94"/>
      <c r="G94" s="94"/>
      <c r="H94" s="94"/>
      <c r="I94" s="94"/>
      <c r="J94" s="103" t="s">
        <v>100</v>
      </c>
      <c r="K94" s="94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4" t="s">
        <v>101</v>
      </c>
      <c r="J96" s="66">
        <f>J129</f>
        <v>0</v>
      </c>
      <c r="L96" s="32"/>
      <c r="AU96" s="17" t="s">
        <v>102</v>
      </c>
    </row>
    <row r="97" spans="2:12" s="8" customFormat="1" ht="24.95" customHeight="1">
      <c r="B97" s="105"/>
      <c r="D97" s="106" t="s">
        <v>103</v>
      </c>
      <c r="E97" s="107"/>
      <c r="F97" s="107"/>
      <c r="G97" s="107"/>
      <c r="H97" s="107"/>
      <c r="I97" s="107"/>
      <c r="J97" s="108">
        <f>J130</f>
        <v>0</v>
      </c>
      <c r="L97" s="105"/>
    </row>
    <row r="98" spans="2:12" s="9" customFormat="1" ht="19.899999999999999" customHeight="1">
      <c r="B98" s="109"/>
      <c r="D98" s="110" t="s">
        <v>104</v>
      </c>
      <c r="E98" s="111"/>
      <c r="F98" s="111"/>
      <c r="G98" s="111"/>
      <c r="H98" s="111"/>
      <c r="I98" s="111"/>
      <c r="J98" s="112">
        <f>J131</f>
        <v>0</v>
      </c>
      <c r="L98" s="109"/>
    </row>
    <row r="99" spans="2:12" s="9" customFormat="1" ht="19.899999999999999" customHeight="1">
      <c r="B99" s="109"/>
      <c r="D99" s="110" t="s">
        <v>106</v>
      </c>
      <c r="E99" s="111"/>
      <c r="F99" s="111"/>
      <c r="G99" s="111"/>
      <c r="H99" s="111"/>
      <c r="I99" s="111"/>
      <c r="J99" s="112">
        <f>J152</f>
        <v>0</v>
      </c>
      <c r="L99" s="109"/>
    </row>
    <row r="100" spans="2:12" s="9" customFormat="1" ht="19.899999999999999" customHeight="1">
      <c r="B100" s="109"/>
      <c r="D100" s="110" t="s">
        <v>914</v>
      </c>
      <c r="E100" s="111"/>
      <c r="F100" s="111"/>
      <c r="G100" s="111"/>
      <c r="H100" s="111"/>
      <c r="I100" s="111"/>
      <c r="J100" s="112">
        <f>J155</f>
        <v>0</v>
      </c>
      <c r="L100" s="109"/>
    </row>
    <row r="101" spans="2:12" s="9" customFormat="1" ht="19.899999999999999" customHeight="1">
      <c r="B101" s="109"/>
      <c r="D101" s="110" t="s">
        <v>915</v>
      </c>
      <c r="E101" s="111"/>
      <c r="F101" s="111"/>
      <c r="G101" s="111"/>
      <c r="H101" s="111"/>
      <c r="I101" s="111"/>
      <c r="J101" s="112">
        <f>J160</f>
        <v>0</v>
      </c>
      <c r="L101" s="109"/>
    </row>
    <row r="102" spans="2:12" s="8" customFormat="1" ht="24.95" customHeight="1">
      <c r="B102" s="105"/>
      <c r="D102" s="106" t="s">
        <v>112</v>
      </c>
      <c r="E102" s="107"/>
      <c r="F102" s="107"/>
      <c r="G102" s="107"/>
      <c r="H102" s="107"/>
      <c r="I102" s="107"/>
      <c r="J102" s="108">
        <f>J162</f>
        <v>0</v>
      </c>
      <c r="L102" s="105"/>
    </row>
    <row r="103" spans="2:12" s="9" customFormat="1" ht="19.899999999999999" customHeight="1">
      <c r="B103" s="109"/>
      <c r="D103" s="110" t="s">
        <v>916</v>
      </c>
      <c r="E103" s="111"/>
      <c r="F103" s="111"/>
      <c r="G103" s="111"/>
      <c r="H103" s="111"/>
      <c r="I103" s="111"/>
      <c r="J103" s="112">
        <f>J163</f>
        <v>0</v>
      </c>
      <c r="L103" s="109"/>
    </row>
    <row r="104" spans="2:12" s="9" customFormat="1" ht="19.899999999999999" customHeight="1">
      <c r="B104" s="109"/>
      <c r="D104" s="110" t="s">
        <v>917</v>
      </c>
      <c r="E104" s="111"/>
      <c r="F104" s="111"/>
      <c r="G104" s="111"/>
      <c r="H104" s="111"/>
      <c r="I104" s="111"/>
      <c r="J104" s="112">
        <f>J189</f>
        <v>0</v>
      </c>
      <c r="L104" s="109"/>
    </row>
    <row r="105" spans="2:12" s="9" customFormat="1" ht="19.899999999999999" customHeight="1">
      <c r="B105" s="109"/>
      <c r="D105" s="110" t="s">
        <v>918</v>
      </c>
      <c r="E105" s="111"/>
      <c r="F105" s="111"/>
      <c r="G105" s="111"/>
      <c r="H105" s="111"/>
      <c r="I105" s="111"/>
      <c r="J105" s="112">
        <f>J220</f>
        <v>0</v>
      </c>
      <c r="L105" s="109"/>
    </row>
    <row r="106" spans="2:12" s="9" customFormat="1" ht="19.899999999999999" customHeight="1">
      <c r="B106" s="109"/>
      <c r="D106" s="110" t="s">
        <v>919</v>
      </c>
      <c r="E106" s="111"/>
      <c r="F106" s="111"/>
      <c r="G106" s="111"/>
      <c r="H106" s="111"/>
      <c r="I106" s="111"/>
      <c r="J106" s="112">
        <f>J224</f>
        <v>0</v>
      </c>
      <c r="L106" s="109"/>
    </row>
    <row r="107" spans="2:12" s="8" customFormat="1" ht="24.95" customHeight="1">
      <c r="B107" s="105"/>
      <c r="D107" s="106" t="s">
        <v>120</v>
      </c>
      <c r="E107" s="107"/>
      <c r="F107" s="107"/>
      <c r="G107" s="107"/>
      <c r="H107" s="107"/>
      <c r="I107" s="107"/>
      <c r="J107" s="108">
        <f>J236</f>
        <v>0</v>
      </c>
      <c r="L107" s="105"/>
    </row>
    <row r="108" spans="2:12" s="8" customFormat="1" ht="24.95" customHeight="1">
      <c r="B108" s="105"/>
      <c r="D108" s="106" t="s">
        <v>920</v>
      </c>
      <c r="E108" s="107"/>
      <c r="F108" s="107"/>
      <c r="G108" s="107"/>
      <c r="H108" s="107"/>
      <c r="I108" s="107"/>
      <c r="J108" s="108">
        <f>J241</f>
        <v>0</v>
      </c>
      <c r="L108" s="105"/>
    </row>
    <row r="109" spans="2:12" s="9" customFormat="1" ht="19.899999999999999" customHeight="1">
      <c r="B109" s="109"/>
      <c r="D109" s="110" t="s">
        <v>921</v>
      </c>
      <c r="E109" s="111"/>
      <c r="F109" s="111"/>
      <c r="G109" s="111"/>
      <c r="H109" s="111"/>
      <c r="I109" s="111"/>
      <c r="J109" s="112">
        <f>J242</f>
        <v>0</v>
      </c>
      <c r="L109" s="109"/>
    </row>
    <row r="110" spans="2:12" s="1" customFormat="1" ht="21.75" customHeight="1">
      <c r="B110" s="32"/>
      <c r="L110" s="32"/>
    </row>
    <row r="111" spans="2:12" s="1" customFormat="1" ht="6.95" customHeight="1"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32"/>
    </row>
    <row r="115" spans="2:20" s="1" customFormat="1" ht="6.95" customHeight="1"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32"/>
    </row>
    <row r="116" spans="2:20" s="1" customFormat="1" ht="24.95" customHeight="1">
      <c r="B116" s="32"/>
      <c r="C116" s="21" t="s">
        <v>121</v>
      </c>
      <c r="L116" s="32"/>
    </row>
    <row r="117" spans="2:20" s="1" customFormat="1" ht="6.95" customHeight="1">
      <c r="B117" s="32"/>
      <c r="L117" s="32"/>
    </row>
    <row r="118" spans="2:20" s="1" customFormat="1" ht="12" customHeight="1">
      <c r="B118" s="32"/>
      <c r="C118" s="27" t="s">
        <v>16</v>
      </c>
      <c r="L118" s="32"/>
    </row>
    <row r="119" spans="2:20" s="1" customFormat="1" ht="16.5" customHeight="1">
      <c r="B119" s="32"/>
      <c r="E119" s="239" t="str">
        <f>E7</f>
        <v>Zázemí pro fotbalisty Starý Bydžov</v>
      </c>
      <c r="F119" s="240"/>
      <c r="G119" s="240"/>
      <c r="H119" s="240"/>
      <c r="L119" s="32"/>
    </row>
    <row r="120" spans="2:20" s="1" customFormat="1" ht="12" customHeight="1">
      <c r="B120" s="32"/>
      <c r="C120" s="27" t="s">
        <v>96</v>
      </c>
      <c r="L120" s="32"/>
    </row>
    <row r="121" spans="2:20" s="1" customFormat="1" ht="16.5" customHeight="1">
      <c r="B121" s="32"/>
      <c r="E121" s="201" t="str">
        <f>E9</f>
        <v>02 - zdravotní technika</v>
      </c>
      <c r="F121" s="241"/>
      <c r="G121" s="241"/>
      <c r="H121" s="241"/>
      <c r="L121" s="32"/>
    </row>
    <row r="122" spans="2:20" s="1" customFormat="1" ht="6.95" customHeight="1">
      <c r="B122" s="32"/>
      <c r="L122" s="32"/>
    </row>
    <row r="123" spans="2:20" s="1" customFormat="1" ht="12" customHeight="1">
      <c r="B123" s="32"/>
      <c r="C123" s="27" t="s">
        <v>20</v>
      </c>
      <c r="F123" s="25" t="str">
        <f>F12</f>
        <v xml:space="preserve"> </v>
      </c>
      <c r="I123" s="27" t="s">
        <v>22</v>
      </c>
      <c r="J123" s="52" t="str">
        <f>IF(J12="","",J12)</f>
        <v>9. 6. 2025</v>
      </c>
      <c r="L123" s="32"/>
    </row>
    <row r="124" spans="2:20" s="1" customFormat="1" ht="6.95" customHeight="1">
      <c r="B124" s="32"/>
      <c r="L124" s="32"/>
    </row>
    <row r="125" spans="2:20" s="1" customFormat="1" ht="15.2" customHeight="1">
      <c r="B125" s="32"/>
      <c r="C125" s="27" t="s">
        <v>24</v>
      </c>
      <c r="F125" s="25" t="str">
        <f>E15</f>
        <v xml:space="preserve"> </v>
      </c>
      <c r="I125" s="27" t="s">
        <v>29</v>
      </c>
      <c r="J125" s="30" t="str">
        <f>E21</f>
        <v xml:space="preserve"> </v>
      </c>
      <c r="L125" s="32"/>
    </row>
    <row r="126" spans="2:20" s="1" customFormat="1" ht="15.2" customHeight="1">
      <c r="B126" s="32"/>
      <c r="C126" s="27" t="s">
        <v>27</v>
      </c>
      <c r="F126" s="25" t="str">
        <f>IF(E18="","",E18)</f>
        <v>Vyplň údaj</v>
      </c>
      <c r="I126" s="27" t="s">
        <v>31</v>
      </c>
      <c r="J126" s="30" t="str">
        <f>E24</f>
        <v xml:space="preserve"> </v>
      </c>
      <c r="L126" s="32"/>
    </row>
    <row r="127" spans="2:20" s="1" customFormat="1" ht="10.35" customHeight="1">
      <c r="B127" s="32"/>
      <c r="L127" s="32"/>
    </row>
    <row r="128" spans="2:20" s="10" customFormat="1" ht="29.25" customHeight="1">
      <c r="B128" s="113"/>
      <c r="C128" s="114" t="s">
        <v>122</v>
      </c>
      <c r="D128" s="115" t="s">
        <v>58</v>
      </c>
      <c r="E128" s="115" t="s">
        <v>54</v>
      </c>
      <c r="F128" s="115" t="s">
        <v>55</v>
      </c>
      <c r="G128" s="115" t="s">
        <v>123</v>
      </c>
      <c r="H128" s="115" t="s">
        <v>124</v>
      </c>
      <c r="I128" s="115" t="s">
        <v>125</v>
      </c>
      <c r="J128" s="115" t="s">
        <v>100</v>
      </c>
      <c r="K128" s="116" t="s">
        <v>126</v>
      </c>
      <c r="L128" s="113"/>
      <c r="M128" s="59" t="s">
        <v>1</v>
      </c>
      <c r="N128" s="60" t="s">
        <v>37</v>
      </c>
      <c r="O128" s="60" t="s">
        <v>127</v>
      </c>
      <c r="P128" s="60" t="s">
        <v>128</v>
      </c>
      <c r="Q128" s="60" t="s">
        <v>129</v>
      </c>
      <c r="R128" s="60" t="s">
        <v>130</v>
      </c>
      <c r="S128" s="60" t="s">
        <v>131</v>
      </c>
      <c r="T128" s="61" t="s">
        <v>132</v>
      </c>
    </row>
    <row r="129" spans="2:65" s="1" customFormat="1" ht="22.9" customHeight="1">
      <c r="B129" s="32"/>
      <c r="C129" s="64" t="s">
        <v>133</v>
      </c>
      <c r="J129" s="117">
        <f>BK129</f>
        <v>0</v>
      </c>
      <c r="L129" s="32"/>
      <c r="M129" s="62"/>
      <c r="N129" s="53"/>
      <c r="O129" s="53"/>
      <c r="P129" s="118">
        <f>P130+P162+P236+P241</f>
        <v>0</v>
      </c>
      <c r="Q129" s="53"/>
      <c r="R129" s="118">
        <f>R130+R162+R236+R241</f>
        <v>36.017824400000002</v>
      </c>
      <c r="S129" s="53"/>
      <c r="T129" s="119">
        <f>T130+T162+T236+T241</f>
        <v>0.1026</v>
      </c>
      <c r="AT129" s="17" t="s">
        <v>72</v>
      </c>
      <c r="AU129" s="17" t="s">
        <v>102</v>
      </c>
      <c r="BK129" s="120">
        <f>BK130+BK162+BK236+BK241</f>
        <v>0</v>
      </c>
    </row>
    <row r="130" spans="2:65" s="11" customFormat="1" ht="25.9" customHeight="1">
      <c r="B130" s="121"/>
      <c r="D130" s="122" t="s">
        <v>72</v>
      </c>
      <c r="E130" s="123" t="s">
        <v>134</v>
      </c>
      <c r="F130" s="123" t="s">
        <v>135</v>
      </c>
      <c r="I130" s="124"/>
      <c r="J130" s="125">
        <f>BK130</f>
        <v>0</v>
      </c>
      <c r="L130" s="121"/>
      <c r="M130" s="126"/>
      <c r="P130" s="127">
        <f>P131+P152+P155+P160</f>
        <v>0</v>
      </c>
      <c r="R130" s="127">
        <f>R131+R152+R155+R160</f>
        <v>34.789354400000001</v>
      </c>
      <c r="T130" s="128">
        <f>T131+T152+T155+T160</f>
        <v>0</v>
      </c>
      <c r="AR130" s="122" t="s">
        <v>81</v>
      </c>
      <c r="AT130" s="129" t="s">
        <v>72</v>
      </c>
      <c r="AU130" s="129" t="s">
        <v>73</v>
      </c>
      <c r="AY130" s="122" t="s">
        <v>136</v>
      </c>
      <c r="BK130" s="130">
        <f>BK131+BK152+BK155+BK160</f>
        <v>0</v>
      </c>
    </row>
    <row r="131" spans="2:65" s="11" customFormat="1" ht="22.9" customHeight="1">
      <c r="B131" s="121"/>
      <c r="D131" s="122" t="s">
        <v>72</v>
      </c>
      <c r="E131" s="131" t="s">
        <v>81</v>
      </c>
      <c r="F131" s="131" t="s">
        <v>137</v>
      </c>
      <c r="I131" s="124"/>
      <c r="J131" s="132">
        <f>BK131</f>
        <v>0</v>
      </c>
      <c r="L131" s="121"/>
      <c r="M131" s="126"/>
      <c r="P131" s="127">
        <f>SUM(P132:P151)</f>
        <v>0</v>
      </c>
      <c r="R131" s="127">
        <f>SUM(R132:R151)</f>
        <v>27.548424399999998</v>
      </c>
      <c r="T131" s="128">
        <f>SUM(T132:T151)</f>
        <v>0</v>
      </c>
      <c r="AR131" s="122" t="s">
        <v>81</v>
      </c>
      <c r="AT131" s="129" t="s">
        <v>72</v>
      </c>
      <c r="AU131" s="129" t="s">
        <v>81</v>
      </c>
      <c r="AY131" s="122" t="s">
        <v>136</v>
      </c>
      <c r="BK131" s="130">
        <f>SUM(BK132:BK151)</f>
        <v>0</v>
      </c>
    </row>
    <row r="132" spans="2:65" s="1" customFormat="1" ht="24.2" customHeight="1">
      <c r="B132" s="32"/>
      <c r="C132" s="133" t="s">
        <v>81</v>
      </c>
      <c r="D132" s="133" t="s">
        <v>138</v>
      </c>
      <c r="E132" s="134" t="s">
        <v>922</v>
      </c>
      <c r="F132" s="135" t="s">
        <v>923</v>
      </c>
      <c r="G132" s="136" t="s">
        <v>896</v>
      </c>
      <c r="H132" s="137">
        <v>5</v>
      </c>
      <c r="I132" s="138"/>
      <c r="J132" s="139">
        <f>ROUND(I132*H132,2)</f>
        <v>0</v>
      </c>
      <c r="K132" s="135" t="s">
        <v>1</v>
      </c>
      <c r="L132" s="32"/>
      <c r="M132" s="140" t="s">
        <v>1</v>
      </c>
      <c r="N132" s="141" t="s">
        <v>38</v>
      </c>
      <c r="P132" s="142">
        <f>O132*H132</f>
        <v>0</v>
      </c>
      <c r="Q132" s="142">
        <v>3.0000000000000001E-5</v>
      </c>
      <c r="R132" s="142">
        <f>Q132*H132</f>
        <v>1.5000000000000001E-4</v>
      </c>
      <c r="S132" s="142">
        <v>0</v>
      </c>
      <c r="T132" s="143">
        <f>S132*H132</f>
        <v>0</v>
      </c>
      <c r="AR132" s="144" t="s">
        <v>143</v>
      </c>
      <c r="AT132" s="144" t="s">
        <v>138</v>
      </c>
      <c r="AU132" s="144" t="s">
        <v>83</v>
      </c>
      <c r="AY132" s="17" t="s">
        <v>136</v>
      </c>
      <c r="BE132" s="145">
        <f>IF(N132="základní",J132,0)</f>
        <v>0</v>
      </c>
      <c r="BF132" s="145">
        <f>IF(N132="snížená",J132,0)</f>
        <v>0</v>
      </c>
      <c r="BG132" s="145">
        <f>IF(N132="zákl. přenesená",J132,0)</f>
        <v>0</v>
      </c>
      <c r="BH132" s="145">
        <f>IF(N132="sníž. přenesená",J132,0)</f>
        <v>0</v>
      </c>
      <c r="BI132" s="145">
        <f>IF(N132="nulová",J132,0)</f>
        <v>0</v>
      </c>
      <c r="BJ132" s="17" t="s">
        <v>81</v>
      </c>
      <c r="BK132" s="145">
        <f>ROUND(I132*H132,2)</f>
        <v>0</v>
      </c>
      <c r="BL132" s="17" t="s">
        <v>143</v>
      </c>
      <c r="BM132" s="144" t="s">
        <v>924</v>
      </c>
    </row>
    <row r="133" spans="2:65" s="1" customFormat="1" ht="24.2" customHeight="1">
      <c r="B133" s="32"/>
      <c r="C133" s="133" t="s">
        <v>83</v>
      </c>
      <c r="D133" s="133" t="s">
        <v>138</v>
      </c>
      <c r="E133" s="134" t="s">
        <v>925</v>
      </c>
      <c r="F133" s="135" t="s">
        <v>926</v>
      </c>
      <c r="G133" s="136" t="s">
        <v>927</v>
      </c>
      <c r="H133" s="137">
        <v>10</v>
      </c>
      <c r="I133" s="138"/>
      <c r="J133" s="139">
        <f>ROUND(I133*H133,2)</f>
        <v>0</v>
      </c>
      <c r="K133" s="135" t="s">
        <v>1</v>
      </c>
      <c r="L133" s="32"/>
      <c r="M133" s="140" t="s">
        <v>1</v>
      </c>
      <c r="N133" s="141" t="s">
        <v>38</v>
      </c>
      <c r="P133" s="142">
        <f>O133*H133</f>
        <v>0</v>
      </c>
      <c r="Q133" s="142">
        <v>0</v>
      </c>
      <c r="R133" s="142">
        <f>Q133*H133</f>
        <v>0</v>
      </c>
      <c r="S133" s="142">
        <v>0</v>
      </c>
      <c r="T133" s="143">
        <f>S133*H133</f>
        <v>0</v>
      </c>
      <c r="AR133" s="144" t="s">
        <v>143</v>
      </c>
      <c r="AT133" s="144" t="s">
        <v>138</v>
      </c>
      <c r="AU133" s="144" t="s">
        <v>83</v>
      </c>
      <c r="AY133" s="17" t="s">
        <v>136</v>
      </c>
      <c r="BE133" s="145">
        <f>IF(N133="základní",J133,0)</f>
        <v>0</v>
      </c>
      <c r="BF133" s="145">
        <f>IF(N133="snížená",J133,0)</f>
        <v>0</v>
      </c>
      <c r="BG133" s="145">
        <f>IF(N133="zákl. přenesená",J133,0)</f>
        <v>0</v>
      </c>
      <c r="BH133" s="145">
        <f>IF(N133="sníž. přenesená",J133,0)</f>
        <v>0</v>
      </c>
      <c r="BI133" s="145">
        <f>IF(N133="nulová",J133,0)</f>
        <v>0</v>
      </c>
      <c r="BJ133" s="17" t="s">
        <v>81</v>
      </c>
      <c r="BK133" s="145">
        <f>ROUND(I133*H133,2)</f>
        <v>0</v>
      </c>
      <c r="BL133" s="17" t="s">
        <v>143</v>
      </c>
      <c r="BM133" s="144" t="s">
        <v>928</v>
      </c>
    </row>
    <row r="134" spans="2:65" s="1" customFormat="1" ht="24.2" customHeight="1">
      <c r="B134" s="32"/>
      <c r="C134" s="133" t="s">
        <v>154</v>
      </c>
      <c r="D134" s="133" t="s">
        <v>138</v>
      </c>
      <c r="E134" s="134" t="s">
        <v>929</v>
      </c>
      <c r="F134" s="135" t="s">
        <v>930</v>
      </c>
      <c r="G134" s="136" t="s">
        <v>160</v>
      </c>
      <c r="H134" s="137">
        <v>23.814</v>
      </c>
      <c r="I134" s="138"/>
      <c r="J134" s="139">
        <f>ROUND(I134*H134,2)</f>
        <v>0</v>
      </c>
      <c r="K134" s="135" t="s">
        <v>1</v>
      </c>
      <c r="L134" s="32"/>
      <c r="M134" s="140" t="s">
        <v>1</v>
      </c>
      <c r="N134" s="141" t="s">
        <v>38</v>
      </c>
      <c r="P134" s="142">
        <f>O134*H134</f>
        <v>0</v>
      </c>
      <c r="Q134" s="142">
        <v>0</v>
      </c>
      <c r="R134" s="142">
        <f>Q134*H134</f>
        <v>0</v>
      </c>
      <c r="S134" s="142">
        <v>0</v>
      </c>
      <c r="T134" s="143">
        <f>S134*H134</f>
        <v>0</v>
      </c>
      <c r="AR134" s="144" t="s">
        <v>143</v>
      </c>
      <c r="AT134" s="144" t="s">
        <v>138</v>
      </c>
      <c r="AU134" s="144" t="s">
        <v>83</v>
      </c>
      <c r="AY134" s="17" t="s">
        <v>136</v>
      </c>
      <c r="BE134" s="145">
        <f>IF(N134="základní",J134,0)</f>
        <v>0</v>
      </c>
      <c r="BF134" s="145">
        <f>IF(N134="snížená",J134,0)</f>
        <v>0</v>
      </c>
      <c r="BG134" s="145">
        <f>IF(N134="zákl. přenesená",J134,0)</f>
        <v>0</v>
      </c>
      <c r="BH134" s="145">
        <f>IF(N134="sníž. přenesená",J134,0)</f>
        <v>0</v>
      </c>
      <c r="BI134" s="145">
        <f>IF(N134="nulová",J134,0)</f>
        <v>0</v>
      </c>
      <c r="BJ134" s="17" t="s">
        <v>81</v>
      </c>
      <c r="BK134" s="145">
        <f>ROUND(I134*H134,2)</f>
        <v>0</v>
      </c>
      <c r="BL134" s="17" t="s">
        <v>143</v>
      </c>
      <c r="BM134" s="144" t="s">
        <v>931</v>
      </c>
    </row>
    <row r="135" spans="2:65" s="13" customFormat="1" ht="11.25">
      <c r="B135" s="153"/>
      <c r="D135" s="147" t="s">
        <v>145</v>
      </c>
      <c r="E135" s="154" t="s">
        <v>1</v>
      </c>
      <c r="F135" s="155" t="s">
        <v>932</v>
      </c>
      <c r="H135" s="156">
        <v>23.814</v>
      </c>
      <c r="I135" s="157"/>
      <c r="L135" s="153"/>
      <c r="M135" s="158"/>
      <c r="T135" s="159"/>
      <c r="AT135" s="154" t="s">
        <v>145</v>
      </c>
      <c r="AU135" s="154" t="s">
        <v>83</v>
      </c>
      <c r="AV135" s="13" t="s">
        <v>83</v>
      </c>
      <c r="AW135" s="13" t="s">
        <v>30</v>
      </c>
      <c r="AX135" s="13" t="s">
        <v>81</v>
      </c>
      <c r="AY135" s="154" t="s">
        <v>136</v>
      </c>
    </row>
    <row r="136" spans="2:65" s="1" customFormat="1" ht="33" customHeight="1">
      <c r="B136" s="32"/>
      <c r="C136" s="133" t="s">
        <v>143</v>
      </c>
      <c r="D136" s="133" t="s">
        <v>138</v>
      </c>
      <c r="E136" s="134" t="s">
        <v>933</v>
      </c>
      <c r="F136" s="135" t="s">
        <v>934</v>
      </c>
      <c r="G136" s="136" t="s">
        <v>160</v>
      </c>
      <c r="H136" s="137">
        <v>30.96</v>
      </c>
      <c r="I136" s="138"/>
      <c r="J136" s="139">
        <f>ROUND(I136*H136,2)</f>
        <v>0</v>
      </c>
      <c r="K136" s="135" t="s">
        <v>1</v>
      </c>
      <c r="L136" s="32"/>
      <c r="M136" s="140" t="s">
        <v>1</v>
      </c>
      <c r="N136" s="141" t="s">
        <v>38</v>
      </c>
      <c r="P136" s="142">
        <f>O136*H136</f>
        <v>0</v>
      </c>
      <c r="Q136" s="142">
        <v>0</v>
      </c>
      <c r="R136" s="142">
        <f>Q136*H136</f>
        <v>0</v>
      </c>
      <c r="S136" s="142">
        <v>0</v>
      </c>
      <c r="T136" s="143">
        <f>S136*H136</f>
        <v>0</v>
      </c>
      <c r="AR136" s="144" t="s">
        <v>143</v>
      </c>
      <c r="AT136" s="144" t="s">
        <v>138</v>
      </c>
      <c r="AU136" s="144" t="s">
        <v>83</v>
      </c>
      <c r="AY136" s="17" t="s">
        <v>136</v>
      </c>
      <c r="BE136" s="145">
        <f>IF(N136="základní",J136,0)</f>
        <v>0</v>
      </c>
      <c r="BF136" s="145">
        <f>IF(N136="snížená",J136,0)</f>
        <v>0</v>
      </c>
      <c r="BG136" s="145">
        <f>IF(N136="zákl. přenesená",J136,0)</f>
        <v>0</v>
      </c>
      <c r="BH136" s="145">
        <f>IF(N136="sníž. přenesená",J136,0)</f>
        <v>0</v>
      </c>
      <c r="BI136" s="145">
        <f>IF(N136="nulová",J136,0)</f>
        <v>0</v>
      </c>
      <c r="BJ136" s="17" t="s">
        <v>81</v>
      </c>
      <c r="BK136" s="145">
        <f>ROUND(I136*H136,2)</f>
        <v>0</v>
      </c>
      <c r="BL136" s="17" t="s">
        <v>143</v>
      </c>
      <c r="BM136" s="144" t="s">
        <v>935</v>
      </c>
    </row>
    <row r="137" spans="2:65" s="13" customFormat="1" ht="11.25">
      <c r="B137" s="153"/>
      <c r="D137" s="147" t="s">
        <v>145</v>
      </c>
      <c r="E137" s="154" t="s">
        <v>1</v>
      </c>
      <c r="F137" s="155" t="s">
        <v>936</v>
      </c>
      <c r="H137" s="156">
        <v>30.96</v>
      </c>
      <c r="I137" s="157"/>
      <c r="L137" s="153"/>
      <c r="M137" s="158"/>
      <c r="T137" s="159"/>
      <c r="AT137" s="154" t="s">
        <v>145</v>
      </c>
      <c r="AU137" s="154" t="s">
        <v>83</v>
      </c>
      <c r="AV137" s="13" t="s">
        <v>83</v>
      </c>
      <c r="AW137" s="13" t="s">
        <v>30</v>
      </c>
      <c r="AX137" s="13" t="s">
        <v>81</v>
      </c>
      <c r="AY137" s="154" t="s">
        <v>136</v>
      </c>
    </row>
    <row r="138" spans="2:65" s="1" customFormat="1" ht="24.2" customHeight="1">
      <c r="B138" s="32"/>
      <c r="C138" s="133" t="s">
        <v>164</v>
      </c>
      <c r="D138" s="133" t="s">
        <v>138</v>
      </c>
      <c r="E138" s="134" t="s">
        <v>937</v>
      </c>
      <c r="F138" s="135" t="s">
        <v>938</v>
      </c>
      <c r="G138" s="136" t="s">
        <v>141</v>
      </c>
      <c r="H138" s="137">
        <v>33.264000000000003</v>
      </c>
      <c r="I138" s="138"/>
      <c r="J138" s="139">
        <f>ROUND(I138*H138,2)</f>
        <v>0</v>
      </c>
      <c r="K138" s="135" t="s">
        <v>1</v>
      </c>
      <c r="L138" s="32"/>
      <c r="M138" s="140" t="s">
        <v>1</v>
      </c>
      <c r="N138" s="141" t="s">
        <v>38</v>
      </c>
      <c r="P138" s="142">
        <f>O138*H138</f>
        <v>0</v>
      </c>
      <c r="Q138" s="142">
        <v>8.4999999999999995E-4</v>
      </c>
      <c r="R138" s="142">
        <f>Q138*H138</f>
        <v>2.8274400000000002E-2</v>
      </c>
      <c r="S138" s="142">
        <v>0</v>
      </c>
      <c r="T138" s="143">
        <f>S138*H138</f>
        <v>0</v>
      </c>
      <c r="AR138" s="144" t="s">
        <v>143</v>
      </c>
      <c r="AT138" s="144" t="s">
        <v>138</v>
      </c>
      <c r="AU138" s="144" t="s">
        <v>83</v>
      </c>
      <c r="AY138" s="17" t="s">
        <v>136</v>
      </c>
      <c r="BE138" s="145">
        <f>IF(N138="základní",J138,0)</f>
        <v>0</v>
      </c>
      <c r="BF138" s="145">
        <f>IF(N138="snížená",J138,0)</f>
        <v>0</v>
      </c>
      <c r="BG138" s="145">
        <f>IF(N138="zákl. přenesená",J138,0)</f>
        <v>0</v>
      </c>
      <c r="BH138" s="145">
        <f>IF(N138="sníž. přenesená",J138,0)</f>
        <v>0</v>
      </c>
      <c r="BI138" s="145">
        <f>IF(N138="nulová",J138,0)</f>
        <v>0</v>
      </c>
      <c r="BJ138" s="17" t="s">
        <v>81</v>
      </c>
      <c r="BK138" s="145">
        <f>ROUND(I138*H138,2)</f>
        <v>0</v>
      </c>
      <c r="BL138" s="17" t="s">
        <v>143</v>
      </c>
      <c r="BM138" s="144" t="s">
        <v>939</v>
      </c>
    </row>
    <row r="139" spans="2:65" s="13" customFormat="1" ht="11.25">
      <c r="B139" s="153"/>
      <c r="D139" s="147" t="s">
        <v>145</v>
      </c>
      <c r="E139" s="154" t="s">
        <v>1</v>
      </c>
      <c r="F139" s="155" t="s">
        <v>940</v>
      </c>
      <c r="H139" s="156">
        <v>33.264000000000003</v>
      </c>
      <c r="I139" s="157"/>
      <c r="L139" s="153"/>
      <c r="M139" s="158"/>
      <c r="T139" s="159"/>
      <c r="AT139" s="154" t="s">
        <v>145</v>
      </c>
      <c r="AU139" s="154" t="s">
        <v>83</v>
      </c>
      <c r="AV139" s="13" t="s">
        <v>83</v>
      </c>
      <c r="AW139" s="13" t="s">
        <v>30</v>
      </c>
      <c r="AX139" s="13" t="s">
        <v>81</v>
      </c>
      <c r="AY139" s="154" t="s">
        <v>136</v>
      </c>
    </row>
    <row r="140" spans="2:65" s="1" customFormat="1" ht="24.2" customHeight="1">
      <c r="B140" s="32"/>
      <c r="C140" s="133" t="s">
        <v>171</v>
      </c>
      <c r="D140" s="133" t="s">
        <v>138</v>
      </c>
      <c r="E140" s="134" t="s">
        <v>941</v>
      </c>
      <c r="F140" s="135" t="s">
        <v>942</v>
      </c>
      <c r="G140" s="136" t="s">
        <v>141</v>
      </c>
      <c r="H140" s="137">
        <v>33.264000000000003</v>
      </c>
      <c r="I140" s="138"/>
      <c r="J140" s="139">
        <f>ROUND(I140*H140,2)</f>
        <v>0</v>
      </c>
      <c r="K140" s="135" t="s">
        <v>1</v>
      </c>
      <c r="L140" s="32"/>
      <c r="M140" s="140" t="s">
        <v>1</v>
      </c>
      <c r="N140" s="141" t="s">
        <v>38</v>
      </c>
      <c r="P140" s="142">
        <f>O140*H140</f>
        <v>0</v>
      </c>
      <c r="Q140" s="142">
        <v>0</v>
      </c>
      <c r="R140" s="142">
        <f>Q140*H140</f>
        <v>0</v>
      </c>
      <c r="S140" s="142">
        <v>0</v>
      </c>
      <c r="T140" s="143">
        <f>S140*H140</f>
        <v>0</v>
      </c>
      <c r="AR140" s="144" t="s">
        <v>143</v>
      </c>
      <c r="AT140" s="144" t="s">
        <v>138</v>
      </c>
      <c r="AU140" s="144" t="s">
        <v>83</v>
      </c>
      <c r="AY140" s="17" t="s">
        <v>136</v>
      </c>
      <c r="BE140" s="145">
        <f>IF(N140="základní",J140,0)</f>
        <v>0</v>
      </c>
      <c r="BF140" s="145">
        <f>IF(N140="snížená",J140,0)</f>
        <v>0</v>
      </c>
      <c r="BG140" s="145">
        <f>IF(N140="zákl. přenesená",J140,0)</f>
        <v>0</v>
      </c>
      <c r="BH140" s="145">
        <f>IF(N140="sníž. přenesená",J140,0)</f>
        <v>0</v>
      </c>
      <c r="BI140" s="145">
        <f>IF(N140="nulová",J140,0)</f>
        <v>0</v>
      </c>
      <c r="BJ140" s="17" t="s">
        <v>81</v>
      </c>
      <c r="BK140" s="145">
        <f>ROUND(I140*H140,2)</f>
        <v>0</v>
      </c>
      <c r="BL140" s="17" t="s">
        <v>143</v>
      </c>
      <c r="BM140" s="144" t="s">
        <v>943</v>
      </c>
    </row>
    <row r="141" spans="2:65" s="1" customFormat="1" ht="37.9" customHeight="1">
      <c r="B141" s="32"/>
      <c r="C141" s="133" t="s">
        <v>175</v>
      </c>
      <c r="D141" s="133" t="s">
        <v>138</v>
      </c>
      <c r="E141" s="134" t="s">
        <v>944</v>
      </c>
      <c r="F141" s="135" t="s">
        <v>945</v>
      </c>
      <c r="G141" s="136" t="s">
        <v>160</v>
      </c>
      <c r="H141" s="137">
        <v>34.130000000000003</v>
      </c>
      <c r="I141" s="138"/>
      <c r="J141" s="139">
        <f>ROUND(I141*H141,2)</f>
        <v>0</v>
      </c>
      <c r="K141" s="135" t="s">
        <v>1</v>
      </c>
      <c r="L141" s="32"/>
      <c r="M141" s="140" t="s">
        <v>1</v>
      </c>
      <c r="N141" s="141" t="s">
        <v>38</v>
      </c>
      <c r="P141" s="142">
        <f>O141*H141</f>
        <v>0</v>
      </c>
      <c r="Q141" s="142">
        <v>0</v>
      </c>
      <c r="R141" s="142">
        <f>Q141*H141</f>
        <v>0</v>
      </c>
      <c r="S141" s="142">
        <v>0</v>
      </c>
      <c r="T141" s="143">
        <f>S141*H141</f>
        <v>0</v>
      </c>
      <c r="AR141" s="144" t="s">
        <v>143</v>
      </c>
      <c r="AT141" s="144" t="s">
        <v>138</v>
      </c>
      <c r="AU141" s="144" t="s">
        <v>83</v>
      </c>
      <c r="AY141" s="17" t="s">
        <v>136</v>
      </c>
      <c r="BE141" s="145">
        <f>IF(N141="základní",J141,0)</f>
        <v>0</v>
      </c>
      <c r="BF141" s="145">
        <f>IF(N141="snížená",J141,0)</f>
        <v>0</v>
      </c>
      <c r="BG141" s="145">
        <f>IF(N141="zákl. přenesená",J141,0)</f>
        <v>0</v>
      </c>
      <c r="BH141" s="145">
        <f>IF(N141="sníž. přenesená",J141,0)</f>
        <v>0</v>
      </c>
      <c r="BI141" s="145">
        <f>IF(N141="nulová",J141,0)</f>
        <v>0</v>
      </c>
      <c r="BJ141" s="17" t="s">
        <v>81</v>
      </c>
      <c r="BK141" s="145">
        <f>ROUND(I141*H141,2)</f>
        <v>0</v>
      </c>
      <c r="BL141" s="17" t="s">
        <v>143</v>
      </c>
      <c r="BM141" s="144" t="s">
        <v>946</v>
      </c>
    </row>
    <row r="142" spans="2:65" s="13" customFormat="1" ht="11.25">
      <c r="B142" s="153"/>
      <c r="D142" s="147" t="s">
        <v>145</v>
      </c>
      <c r="E142" s="154" t="s">
        <v>1</v>
      </c>
      <c r="F142" s="155" t="s">
        <v>947</v>
      </c>
      <c r="H142" s="156">
        <v>34.130000000000003</v>
      </c>
      <c r="I142" s="157"/>
      <c r="L142" s="153"/>
      <c r="M142" s="158"/>
      <c r="T142" s="159"/>
      <c r="AT142" s="154" t="s">
        <v>145</v>
      </c>
      <c r="AU142" s="154" t="s">
        <v>83</v>
      </c>
      <c r="AV142" s="13" t="s">
        <v>83</v>
      </c>
      <c r="AW142" s="13" t="s">
        <v>30</v>
      </c>
      <c r="AX142" s="13" t="s">
        <v>81</v>
      </c>
      <c r="AY142" s="154" t="s">
        <v>136</v>
      </c>
    </row>
    <row r="143" spans="2:65" s="1" customFormat="1" ht="33" customHeight="1">
      <c r="B143" s="32"/>
      <c r="C143" s="133" t="s">
        <v>179</v>
      </c>
      <c r="D143" s="133" t="s">
        <v>138</v>
      </c>
      <c r="E143" s="134" t="s">
        <v>948</v>
      </c>
      <c r="F143" s="135" t="s">
        <v>949</v>
      </c>
      <c r="G143" s="136" t="s">
        <v>191</v>
      </c>
      <c r="H143" s="137">
        <v>68.260000000000005</v>
      </c>
      <c r="I143" s="138"/>
      <c r="J143" s="139">
        <f>ROUND(I143*H143,2)</f>
        <v>0</v>
      </c>
      <c r="K143" s="135" t="s">
        <v>1</v>
      </c>
      <c r="L143" s="32"/>
      <c r="M143" s="140" t="s">
        <v>1</v>
      </c>
      <c r="N143" s="141" t="s">
        <v>38</v>
      </c>
      <c r="P143" s="142">
        <f>O143*H143</f>
        <v>0</v>
      </c>
      <c r="Q143" s="142">
        <v>0</v>
      </c>
      <c r="R143" s="142">
        <f>Q143*H143</f>
        <v>0</v>
      </c>
      <c r="S143" s="142">
        <v>0</v>
      </c>
      <c r="T143" s="143">
        <f>S143*H143</f>
        <v>0</v>
      </c>
      <c r="AR143" s="144" t="s">
        <v>143</v>
      </c>
      <c r="AT143" s="144" t="s">
        <v>138</v>
      </c>
      <c r="AU143" s="144" t="s">
        <v>83</v>
      </c>
      <c r="AY143" s="17" t="s">
        <v>136</v>
      </c>
      <c r="BE143" s="145">
        <f>IF(N143="základní",J143,0)</f>
        <v>0</v>
      </c>
      <c r="BF143" s="145">
        <f>IF(N143="snížená",J143,0)</f>
        <v>0</v>
      </c>
      <c r="BG143" s="145">
        <f>IF(N143="zákl. přenesená",J143,0)</f>
        <v>0</v>
      </c>
      <c r="BH143" s="145">
        <f>IF(N143="sníž. přenesená",J143,0)</f>
        <v>0</v>
      </c>
      <c r="BI143" s="145">
        <f>IF(N143="nulová",J143,0)</f>
        <v>0</v>
      </c>
      <c r="BJ143" s="17" t="s">
        <v>81</v>
      </c>
      <c r="BK143" s="145">
        <f>ROUND(I143*H143,2)</f>
        <v>0</v>
      </c>
      <c r="BL143" s="17" t="s">
        <v>143</v>
      </c>
      <c r="BM143" s="144" t="s">
        <v>950</v>
      </c>
    </row>
    <row r="144" spans="2:65" s="13" customFormat="1" ht="11.25">
      <c r="B144" s="153"/>
      <c r="D144" s="147" t="s">
        <v>145</v>
      </c>
      <c r="E144" s="154" t="s">
        <v>1</v>
      </c>
      <c r="F144" s="155" t="s">
        <v>951</v>
      </c>
      <c r="H144" s="156">
        <v>68.260000000000005</v>
      </c>
      <c r="I144" s="157"/>
      <c r="L144" s="153"/>
      <c r="M144" s="158"/>
      <c r="T144" s="159"/>
      <c r="AT144" s="154" t="s">
        <v>145</v>
      </c>
      <c r="AU144" s="154" t="s">
        <v>83</v>
      </c>
      <c r="AV144" s="13" t="s">
        <v>83</v>
      </c>
      <c r="AW144" s="13" t="s">
        <v>30</v>
      </c>
      <c r="AX144" s="13" t="s">
        <v>81</v>
      </c>
      <c r="AY144" s="154" t="s">
        <v>136</v>
      </c>
    </row>
    <row r="145" spans="2:65" s="1" customFormat="1" ht="24.2" customHeight="1">
      <c r="B145" s="32"/>
      <c r="C145" s="133" t="s">
        <v>184</v>
      </c>
      <c r="D145" s="133" t="s">
        <v>138</v>
      </c>
      <c r="E145" s="134" t="s">
        <v>952</v>
      </c>
      <c r="F145" s="135" t="s">
        <v>953</v>
      </c>
      <c r="G145" s="136" t="s">
        <v>160</v>
      </c>
      <c r="H145" s="137">
        <v>20.643999999999998</v>
      </c>
      <c r="I145" s="138"/>
      <c r="J145" s="139">
        <f>ROUND(I145*H145,2)</f>
        <v>0</v>
      </c>
      <c r="K145" s="135" t="s">
        <v>1</v>
      </c>
      <c r="L145" s="32"/>
      <c r="M145" s="140" t="s">
        <v>1</v>
      </c>
      <c r="N145" s="141" t="s">
        <v>38</v>
      </c>
      <c r="P145" s="142">
        <f>O145*H145</f>
        <v>0</v>
      </c>
      <c r="Q145" s="142">
        <v>0</v>
      </c>
      <c r="R145" s="142">
        <f>Q145*H145</f>
        <v>0</v>
      </c>
      <c r="S145" s="142">
        <v>0</v>
      </c>
      <c r="T145" s="143">
        <f>S145*H145</f>
        <v>0</v>
      </c>
      <c r="AR145" s="144" t="s">
        <v>143</v>
      </c>
      <c r="AT145" s="144" t="s">
        <v>138</v>
      </c>
      <c r="AU145" s="144" t="s">
        <v>83</v>
      </c>
      <c r="AY145" s="17" t="s">
        <v>136</v>
      </c>
      <c r="BE145" s="145">
        <f>IF(N145="základní",J145,0)</f>
        <v>0</v>
      </c>
      <c r="BF145" s="145">
        <f>IF(N145="snížená",J145,0)</f>
        <v>0</v>
      </c>
      <c r="BG145" s="145">
        <f>IF(N145="zákl. přenesená",J145,0)</f>
        <v>0</v>
      </c>
      <c r="BH145" s="145">
        <f>IF(N145="sníž. přenesená",J145,0)</f>
        <v>0</v>
      </c>
      <c r="BI145" s="145">
        <f>IF(N145="nulová",J145,0)</f>
        <v>0</v>
      </c>
      <c r="BJ145" s="17" t="s">
        <v>81</v>
      </c>
      <c r="BK145" s="145">
        <f>ROUND(I145*H145,2)</f>
        <v>0</v>
      </c>
      <c r="BL145" s="17" t="s">
        <v>143</v>
      </c>
      <c r="BM145" s="144" t="s">
        <v>954</v>
      </c>
    </row>
    <row r="146" spans="2:65" s="13" customFormat="1" ht="11.25">
      <c r="B146" s="153"/>
      <c r="D146" s="147" t="s">
        <v>145</v>
      </c>
      <c r="E146" s="154" t="s">
        <v>1</v>
      </c>
      <c r="F146" s="155" t="s">
        <v>955</v>
      </c>
      <c r="H146" s="156">
        <v>20.643999999999998</v>
      </c>
      <c r="I146" s="157"/>
      <c r="L146" s="153"/>
      <c r="M146" s="158"/>
      <c r="T146" s="159"/>
      <c r="AT146" s="154" t="s">
        <v>145</v>
      </c>
      <c r="AU146" s="154" t="s">
        <v>83</v>
      </c>
      <c r="AV146" s="13" t="s">
        <v>83</v>
      </c>
      <c r="AW146" s="13" t="s">
        <v>30</v>
      </c>
      <c r="AX146" s="13" t="s">
        <v>81</v>
      </c>
      <c r="AY146" s="154" t="s">
        <v>136</v>
      </c>
    </row>
    <row r="147" spans="2:65" s="1" customFormat="1" ht="24.2" customHeight="1">
      <c r="B147" s="32"/>
      <c r="C147" s="133" t="s">
        <v>188</v>
      </c>
      <c r="D147" s="133" t="s">
        <v>138</v>
      </c>
      <c r="E147" s="134" t="s">
        <v>956</v>
      </c>
      <c r="F147" s="135" t="s">
        <v>957</v>
      </c>
      <c r="G147" s="136" t="s">
        <v>160</v>
      </c>
      <c r="H147" s="137">
        <v>13.76</v>
      </c>
      <c r="I147" s="138"/>
      <c r="J147" s="139">
        <f>ROUND(I147*H147,2)</f>
        <v>0</v>
      </c>
      <c r="K147" s="135" t="s">
        <v>1</v>
      </c>
      <c r="L147" s="32"/>
      <c r="M147" s="140" t="s">
        <v>1</v>
      </c>
      <c r="N147" s="141" t="s">
        <v>38</v>
      </c>
      <c r="P147" s="142">
        <f>O147*H147</f>
        <v>0</v>
      </c>
      <c r="Q147" s="142">
        <v>0</v>
      </c>
      <c r="R147" s="142">
        <f>Q147*H147</f>
        <v>0</v>
      </c>
      <c r="S147" s="142">
        <v>0</v>
      </c>
      <c r="T147" s="143">
        <f>S147*H147</f>
        <v>0</v>
      </c>
      <c r="AR147" s="144" t="s">
        <v>143</v>
      </c>
      <c r="AT147" s="144" t="s">
        <v>138</v>
      </c>
      <c r="AU147" s="144" t="s">
        <v>83</v>
      </c>
      <c r="AY147" s="17" t="s">
        <v>136</v>
      </c>
      <c r="BE147" s="145">
        <f>IF(N147="základní",J147,0)</f>
        <v>0</v>
      </c>
      <c r="BF147" s="145">
        <f>IF(N147="snížená",J147,0)</f>
        <v>0</v>
      </c>
      <c r="BG147" s="145">
        <f>IF(N147="zákl. přenesená",J147,0)</f>
        <v>0</v>
      </c>
      <c r="BH147" s="145">
        <f>IF(N147="sníž. přenesená",J147,0)</f>
        <v>0</v>
      </c>
      <c r="BI147" s="145">
        <f>IF(N147="nulová",J147,0)</f>
        <v>0</v>
      </c>
      <c r="BJ147" s="17" t="s">
        <v>81</v>
      </c>
      <c r="BK147" s="145">
        <f>ROUND(I147*H147,2)</f>
        <v>0</v>
      </c>
      <c r="BL147" s="17" t="s">
        <v>143</v>
      </c>
      <c r="BM147" s="144" t="s">
        <v>958</v>
      </c>
    </row>
    <row r="148" spans="2:65" s="13" customFormat="1" ht="11.25">
      <c r="B148" s="153"/>
      <c r="D148" s="147" t="s">
        <v>145</v>
      </c>
      <c r="E148" s="154" t="s">
        <v>1</v>
      </c>
      <c r="F148" s="155" t="s">
        <v>959</v>
      </c>
      <c r="H148" s="156">
        <v>13.76</v>
      </c>
      <c r="I148" s="157"/>
      <c r="L148" s="153"/>
      <c r="M148" s="158"/>
      <c r="T148" s="159"/>
      <c r="AT148" s="154" t="s">
        <v>145</v>
      </c>
      <c r="AU148" s="154" t="s">
        <v>83</v>
      </c>
      <c r="AV148" s="13" t="s">
        <v>83</v>
      </c>
      <c r="AW148" s="13" t="s">
        <v>30</v>
      </c>
      <c r="AX148" s="13" t="s">
        <v>73</v>
      </c>
      <c r="AY148" s="154" t="s">
        <v>136</v>
      </c>
    </row>
    <row r="149" spans="2:65" s="14" customFormat="1" ht="11.25">
      <c r="B149" s="160"/>
      <c r="D149" s="147" t="s">
        <v>145</v>
      </c>
      <c r="E149" s="161" t="s">
        <v>1</v>
      </c>
      <c r="F149" s="162" t="s">
        <v>149</v>
      </c>
      <c r="H149" s="163">
        <v>13.76</v>
      </c>
      <c r="I149" s="164"/>
      <c r="L149" s="160"/>
      <c r="M149" s="165"/>
      <c r="T149" s="166"/>
      <c r="AT149" s="161" t="s">
        <v>145</v>
      </c>
      <c r="AU149" s="161" t="s">
        <v>83</v>
      </c>
      <c r="AV149" s="14" t="s">
        <v>143</v>
      </c>
      <c r="AW149" s="14" t="s">
        <v>30</v>
      </c>
      <c r="AX149" s="14" t="s">
        <v>81</v>
      </c>
      <c r="AY149" s="161" t="s">
        <v>136</v>
      </c>
    </row>
    <row r="150" spans="2:65" s="1" customFormat="1" ht="16.5" customHeight="1">
      <c r="B150" s="32"/>
      <c r="C150" s="174" t="s">
        <v>195</v>
      </c>
      <c r="D150" s="174" t="s">
        <v>336</v>
      </c>
      <c r="E150" s="175" t="s">
        <v>960</v>
      </c>
      <c r="F150" s="176" t="s">
        <v>961</v>
      </c>
      <c r="G150" s="177" t="s">
        <v>191</v>
      </c>
      <c r="H150" s="178">
        <v>27.52</v>
      </c>
      <c r="I150" s="179"/>
      <c r="J150" s="180">
        <f>ROUND(I150*H150,2)</f>
        <v>0</v>
      </c>
      <c r="K150" s="176" t="s">
        <v>1</v>
      </c>
      <c r="L150" s="181"/>
      <c r="M150" s="182" t="s">
        <v>1</v>
      </c>
      <c r="N150" s="183" t="s">
        <v>38</v>
      </c>
      <c r="P150" s="142">
        <f>O150*H150</f>
        <v>0</v>
      </c>
      <c r="Q150" s="142">
        <v>1</v>
      </c>
      <c r="R150" s="142">
        <f>Q150*H150</f>
        <v>27.52</v>
      </c>
      <c r="S150" s="142">
        <v>0</v>
      </c>
      <c r="T150" s="143">
        <f>S150*H150</f>
        <v>0</v>
      </c>
      <c r="AR150" s="144" t="s">
        <v>179</v>
      </c>
      <c r="AT150" s="144" t="s">
        <v>336</v>
      </c>
      <c r="AU150" s="144" t="s">
        <v>83</v>
      </c>
      <c r="AY150" s="17" t="s">
        <v>136</v>
      </c>
      <c r="BE150" s="145">
        <f>IF(N150="základní",J150,0)</f>
        <v>0</v>
      </c>
      <c r="BF150" s="145">
        <f>IF(N150="snížená",J150,0)</f>
        <v>0</v>
      </c>
      <c r="BG150" s="145">
        <f>IF(N150="zákl. přenesená",J150,0)</f>
        <v>0</v>
      </c>
      <c r="BH150" s="145">
        <f>IF(N150="sníž. přenesená",J150,0)</f>
        <v>0</v>
      </c>
      <c r="BI150" s="145">
        <f>IF(N150="nulová",J150,0)</f>
        <v>0</v>
      </c>
      <c r="BJ150" s="17" t="s">
        <v>81</v>
      </c>
      <c r="BK150" s="145">
        <f>ROUND(I150*H150,2)</f>
        <v>0</v>
      </c>
      <c r="BL150" s="17" t="s">
        <v>143</v>
      </c>
      <c r="BM150" s="144" t="s">
        <v>962</v>
      </c>
    </row>
    <row r="151" spans="2:65" s="13" customFormat="1" ht="11.25">
      <c r="B151" s="153"/>
      <c r="D151" s="147" t="s">
        <v>145</v>
      </c>
      <c r="E151" s="154" t="s">
        <v>1</v>
      </c>
      <c r="F151" s="155" t="s">
        <v>963</v>
      </c>
      <c r="H151" s="156">
        <v>27.52</v>
      </c>
      <c r="I151" s="157"/>
      <c r="L151" s="153"/>
      <c r="M151" s="158"/>
      <c r="T151" s="159"/>
      <c r="AT151" s="154" t="s">
        <v>145</v>
      </c>
      <c r="AU151" s="154" t="s">
        <v>83</v>
      </c>
      <c r="AV151" s="13" t="s">
        <v>83</v>
      </c>
      <c r="AW151" s="13" t="s">
        <v>30</v>
      </c>
      <c r="AX151" s="13" t="s">
        <v>81</v>
      </c>
      <c r="AY151" s="154" t="s">
        <v>136</v>
      </c>
    </row>
    <row r="152" spans="2:65" s="11" customFormat="1" ht="22.9" customHeight="1">
      <c r="B152" s="121"/>
      <c r="D152" s="122" t="s">
        <v>72</v>
      </c>
      <c r="E152" s="131" t="s">
        <v>154</v>
      </c>
      <c r="F152" s="131" t="s">
        <v>194</v>
      </c>
      <c r="I152" s="124"/>
      <c r="J152" s="132">
        <f>BK152</f>
        <v>0</v>
      </c>
      <c r="L152" s="121"/>
      <c r="M152" s="126"/>
      <c r="P152" s="127">
        <f>SUM(P153:P154)</f>
        <v>0</v>
      </c>
      <c r="R152" s="127">
        <f>SUM(R153:R154)</f>
        <v>7.2379199999999999</v>
      </c>
      <c r="T152" s="128">
        <f>SUM(T153:T154)</f>
        <v>0</v>
      </c>
      <c r="AR152" s="122" t="s">
        <v>81</v>
      </c>
      <c r="AT152" s="129" t="s">
        <v>72</v>
      </c>
      <c r="AU152" s="129" t="s">
        <v>81</v>
      </c>
      <c r="AY152" s="122" t="s">
        <v>136</v>
      </c>
      <c r="BK152" s="130">
        <f>SUM(BK153:BK154)</f>
        <v>0</v>
      </c>
    </row>
    <row r="153" spans="2:65" s="1" customFormat="1" ht="44.25" customHeight="1">
      <c r="B153" s="32"/>
      <c r="C153" s="133" t="s">
        <v>8</v>
      </c>
      <c r="D153" s="133" t="s">
        <v>138</v>
      </c>
      <c r="E153" s="134" t="s">
        <v>964</v>
      </c>
      <c r="F153" s="135" t="s">
        <v>965</v>
      </c>
      <c r="G153" s="136" t="s">
        <v>457</v>
      </c>
      <c r="H153" s="137">
        <v>1</v>
      </c>
      <c r="I153" s="138"/>
      <c r="J153" s="139">
        <f>ROUND(I153*H153,2)</f>
        <v>0</v>
      </c>
      <c r="K153" s="135" t="s">
        <v>1</v>
      </c>
      <c r="L153" s="32"/>
      <c r="M153" s="140" t="s">
        <v>1</v>
      </c>
      <c r="N153" s="141" t="s">
        <v>38</v>
      </c>
      <c r="P153" s="142">
        <f>O153*H153</f>
        <v>0</v>
      </c>
      <c r="Q153" s="142">
        <v>3.61896</v>
      </c>
      <c r="R153" s="142">
        <f>Q153*H153</f>
        <v>3.61896</v>
      </c>
      <c r="S153" s="142">
        <v>0</v>
      </c>
      <c r="T153" s="143">
        <f>S153*H153</f>
        <v>0</v>
      </c>
      <c r="AR153" s="144" t="s">
        <v>143</v>
      </c>
      <c r="AT153" s="144" t="s">
        <v>138</v>
      </c>
      <c r="AU153" s="144" t="s">
        <v>83</v>
      </c>
      <c r="AY153" s="17" t="s">
        <v>136</v>
      </c>
      <c r="BE153" s="145">
        <f>IF(N153="základní",J153,0)</f>
        <v>0</v>
      </c>
      <c r="BF153" s="145">
        <f>IF(N153="snížená",J153,0)</f>
        <v>0</v>
      </c>
      <c r="BG153" s="145">
        <f>IF(N153="zákl. přenesená",J153,0)</f>
        <v>0</v>
      </c>
      <c r="BH153" s="145">
        <f>IF(N153="sníž. přenesená",J153,0)</f>
        <v>0</v>
      </c>
      <c r="BI153" s="145">
        <f>IF(N153="nulová",J153,0)</f>
        <v>0</v>
      </c>
      <c r="BJ153" s="17" t="s">
        <v>81</v>
      </c>
      <c r="BK153" s="145">
        <f>ROUND(I153*H153,2)</f>
        <v>0</v>
      </c>
      <c r="BL153" s="17" t="s">
        <v>143</v>
      </c>
      <c r="BM153" s="144" t="s">
        <v>966</v>
      </c>
    </row>
    <row r="154" spans="2:65" s="1" customFormat="1" ht="21.75" customHeight="1">
      <c r="B154" s="32"/>
      <c r="C154" s="133" t="s">
        <v>208</v>
      </c>
      <c r="D154" s="133" t="s">
        <v>138</v>
      </c>
      <c r="E154" s="134" t="s">
        <v>967</v>
      </c>
      <c r="F154" s="135" t="s">
        <v>968</v>
      </c>
      <c r="G154" s="136" t="s">
        <v>457</v>
      </c>
      <c r="H154" s="137">
        <v>1</v>
      </c>
      <c r="I154" s="138"/>
      <c r="J154" s="139">
        <f>ROUND(I154*H154,2)</f>
        <v>0</v>
      </c>
      <c r="K154" s="135" t="s">
        <v>1</v>
      </c>
      <c r="L154" s="32"/>
      <c r="M154" s="140" t="s">
        <v>1</v>
      </c>
      <c r="N154" s="141" t="s">
        <v>38</v>
      </c>
      <c r="P154" s="142">
        <f>O154*H154</f>
        <v>0</v>
      </c>
      <c r="Q154" s="142">
        <v>3.61896</v>
      </c>
      <c r="R154" s="142">
        <f>Q154*H154</f>
        <v>3.61896</v>
      </c>
      <c r="S154" s="142">
        <v>0</v>
      </c>
      <c r="T154" s="143">
        <f>S154*H154</f>
        <v>0</v>
      </c>
      <c r="AR154" s="144" t="s">
        <v>143</v>
      </c>
      <c r="AT154" s="144" t="s">
        <v>138</v>
      </c>
      <c r="AU154" s="144" t="s">
        <v>83</v>
      </c>
      <c r="AY154" s="17" t="s">
        <v>136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7" t="s">
        <v>81</v>
      </c>
      <c r="BK154" s="145">
        <f>ROUND(I154*H154,2)</f>
        <v>0</v>
      </c>
      <c r="BL154" s="17" t="s">
        <v>143</v>
      </c>
      <c r="BM154" s="144" t="s">
        <v>969</v>
      </c>
    </row>
    <row r="155" spans="2:65" s="11" customFormat="1" ht="22.9" customHeight="1">
      <c r="B155" s="121"/>
      <c r="D155" s="122" t="s">
        <v>72</v>
      </c>
      <c r="E155" s="131" t="s">
        <v>143</v>
      </c>
      <c r="F155" s="131" t="s">
        <v>970</v>
      </c>
      <c r="I155" s="124"/>
      <c r="J155" s="132">
        <f>BK155</f>
        <v>0</v>
      </c>
      <c r="L155" s="121"/>
      <c r="M155" s="126"/>
      <c r="P155" s="127">
        <f>SUM(P156:P159)</f>
        <v>0</v>
      </c>
      <c r="R155" s="127">
        <f>SUM(R156:R159)</f>
        <v>0</v>
      </c>
      <c r="T155" s="128">
        <f>SUM(T156:T159)</f>
        <v>0</v>
      </c>
      <c r="AR155" s="122" t="s">
        <v>81</v>
      </c>
      <c r="AT155" s="129" t="s">
        <v>72</v>
      </c>
      <c r="AU155" s="129" t="s">
        <v>81</v>
      </c>
      <c r="AY155" s="122" t="s">
        <v>136</v>
      </c>
      <c r="BK155" s="130">
        <f>SUM(BK156:BK159)</f>
        <v>0</v>
      </c>
    </row>
    <row r="156" spans="2:65" s="1" customFormat="1" ht="24.2" customHeight="1">
      <c r="B156" s="32"/>
      <c r="C156" s="133" t="s">
        <v>216</v>
      </c>
      <c r="D156" s="133" t="s">
        <v>138</v>
      </c>
      <c r="E156" s="134" t="s">
        <v>971</v>
      </c>
      <c r="F156" s="135" t="s">
        <v>972</v>
      </c>
      <c r="G156" s="136" t="s">
        <v>160</v>
      </c>
      <c r="H156" s="137">
        <v>5.33</v>
      </c>
      <c r="I156" s="138"/>
      <c r="J156" s="139">
        <f>ROUND(I156*H156,2)</f>
        <v>0</v>
      </c>
      <c r="K156" s="135" t="s">
        <v>1</v>
      </c>
      <c r="L156" s="32"/>
      <c r="M156" s="140" t="s">
        <v>1</v>
      </c>
      <c r="N156" s="141" t="s">
        <v>38</v>
      </c>
      <c r="P156" s="142">
        <f>O156*H156</f>
        <v>0</v>
      </c>
      <c r="Q156" s="142">
        <v>0</v>
      </c>
      <c r="R156" s="142">
        <f>Q156*H156</f>
        <v>0</v>
      </c>
      <c r="S156" s="142">
        <v>0</v>
      </c>
      <c r="T156" s="143">
        <f>S156*H156</f>
        <v>0</v>
      </c>
      <c r="AR156" s="144" t="s">
        <v>143</v>
      </c>
      <c r="AT156" s="144" t="s">
        <v>138</v>
      </c>
      <c r="AU156" s="144" t="s">
        <v>83</v>
      </c>
      <c r="AY156" s="17" t="s">
        <v>136</v>
      </c>
      <c r="BE156" s="145">
        <f>IF(N156="základní",J156,0)</f>
        <v>0</v>
      </c>
      <c r="BF156" s="145">
        <f>IF(N156="snížená",J156,0)</f>
        <v>0</v>
      </c>
      <c r="BG156" s="145">
        <f>IF(N156="zákl. přenesená",J156,0)</f>
        <v>0</v>
      </c>
      <c r="BH156" s="145">
        <f>IF(N156="sníž. přenesená",J156,0)</f>
        <v>0</v>
      </c>
      <c r="BI156" s="145">
        <f>IF(N156="nulová",J156,0)</f>
        <v>0</v>
      </c>
      <c r="BJ156" s="17" t="s">
        <v>81</v>
      </c>
      <c r="BK156" s="145">
        <f>ROUND(I156*H156,2)</f>
        <v>0</v>
      </c>
      <c r="BL156" s="17" t="s">
        <v>143</v>
      </c>
      <c r="BM156" s="144" t="s">
        <v>973</v>
      </c>
    </row>
    <row r="157" spans="2:65" s="13" customFormat="1" ht="11.25">
      <c r="B157" s="153"/>
      <c r="D157" s="147" t="s">
        <v>145</v>
      </c>
      <c r="E157" s="154" t="s">
        <v>1</v>
      </c>
      <c r="F157" s="155" t="s">
        <v>974</v>
      </c>
      <c r="H157" s="156">
        <v>1.89</v>
      </c>
      <c r="I157" s="157"/>
      <c r="L157" s="153"/>
      <c r="M157" s="158"/>
      <c r="T157" s="159"/>
      <c r="AT157" s="154" t="s">
        <v>145</v>
      </c>
      <c r="AU157" s="154" t="s">
        <v>83</v>
      </c>
      <c r="AV157" s="13" t="s">
        <v>83</v>
      </c>
      <c r="AW157" s="13" t="s">
        <v>30</v>
      </c>
      <c r="AX157" s="13" t="s">
        <v>73</v>
      </c>
      <c r="AY157" s="154" t="s">
        <v>136</v>
      </c>
    </row>
    <row r="158" spans="2:65" s="13" customFormat="1" ht="11.25">
      <c r="B158" s="153"/>
      <c r="D158" s="147" t="s">
        <v>145</v>
      </c>
      <c r="E158" s="154" t="s">
        <v>1</v>
      </c>
      <c r="F158" s="155" t="s">
        <v>975</v>
      </c>
      <c r="H158" s="156">
        <v>3.44</v>
      </c>
      <c r="I158" s="157"/>
      <c r="L158" s="153"/>
      <c r="M158" s="158"/>
      <c r="T158" s="159"/>
      <c r="AT158" s="154" t="s">
        <v>145</v>
      </c>
      <c r="AU158" s="154" t="s">
        <v>83</v>
      </c>
      <c r="AV158" s="13" t="s">
        <v>83</v>
      </c>
      <c r="AW158" s="13" t="s">
        <v>30</v>
      </c>
      <c r="AX158" s="13" t="s">
        <v>73</v>
      </c>
      <c r="AY158" s="154" t="s">
        <v>136</v>
      </c>
    </row>
    <row r="159" spans="2:65" s="14" customFormat="1" ht="11.25">
      <c r="B159" s="160"/>
      <c r="D159" s="147" t="s">
        <v>145</v>
      </c>
      <c r="E159" s="161" t="s">
        <v>1</v>
      </c>
      <c r="F159" s="162" t="s">
        <v>149</v>
      </c>
      <c r="H159" s="163">
        <v>5.33</v>
      </c>
      <c r="I159" s="164"/>
      <c r="L159" s="160"/>
      <c r="M159" s="165"/>
      <c r="T159" s="166"/>
      <c r="AT159" s="161" t="s">
        <v>145</v>
      </c>
      <c r="AU159" s="161" t="s">
        <v>83</v>
      </c>
      <c r="AV159" s="14" t="s">
        <v>143</v>
      </c>
      <c r="AW159" s="14" t="s">
        <v>30</v>
      </c>
      <c r="AX159" s="14" t="s">
        <v>81</v>
      </c>
      <c r="AY159" s="161" t="s">
        <v>136</v>
      </c>
    </row>
    <row r="160" spans="2:65" s="11" customFormat="1" ht="22.9" customHeight="1">
      <c r="B160" s="121"/>
      <c r="D160" s="122" t="s">
        <v>72</v>
      </c>
      <c r="E160" s="131" t="s">
        <v>179</v>
      </c>
      <c r="F160" s="131" t="s">
        <v>976</v>
      </c>
      <c r="I160" s="124"/>
      <c r="J160" s="132">
        <f>BK160</f>
        <v>0</v>
      </c>
      <c r="L160" s="121"/>
      <c r="M160" s="126"/>
      <c r="P160" s="127">
        <f>P161</f>
        <v>0</v>
      </c>
      <c r="R160" s="127">
        <f>R161</f>
        <v>3.0099999999999997E-3</v>
      </c>
      <c r="T160" s="128">
        <f>T161</f>
        <v>0</v>
      </c>
      <c r="AR160" s="122" t="s">
        <v>81</v>
      </c>
      <c r="AT160" s="129" t="s">
        <v>72</v>
      </c>
      <c r="AU160" s="129" t="s">
        <v>81</v>
      </c>
      <c r="AY160" s="122" t="s">
        <v>136</v>
      </c>
      <c r="BK160" s="130">
        <f>BK161</f>
        <v>0</v>
      </c>
    </row>
    <row r="161" spans="2:65" s="1" customFormat="1" ht="21.75" customHeight="1">
      <c r="B161" s="32"/>
      <c r="C161" s="133" t="s">
        <v>221</v>
      </c>
      <c r="D161" s="133" t="s">
        <v>138</v>
      </c>
      <c r="E161" s="134" t="s">
        <v>977</v>
      </c>
      <c r="F161" s="135" t="s">
        <v>978</v>
      </c>
      <c r="G161" s="136" t="s">
        <v>229</v>
      </c>
      <c r="H161" s="137">
        <v>43</v>
      </c>
      <c r="I161" s="138"/>
      <c r="J161" s="139">
        <f>ROUND(I161*H161,2)</f>
        <v>0</v>
      </c>
      <c r="K161" s="135" t="s">
        <v>1</v>
      </c>
      <c r="L161" s="32"/>
      <c r="M161" s="140" t="s">
        <v>1</v>
      </c>
      <c r="N161" s="141" t="s">
        <v>38</v>
      </c>
      <c r="P161" s="142">
        <f>O161*H161</f>
        <v>0</v>
      </c>
      <c r="Q161" s="142">
        <v>6.9999999999999994E-5</v>
      </c>
      <c r="R161" s="142">
        <f>Q161*H161</f>
        <v>3.0099999999999997E-3</v>
      </c>
      <c r="S161" s="142">
        <v>0</v>
      </c>
      <c r="T161" s="143">
        <f>S161*H161</f>
        <v>0</v>
      </c>
      <c r="AR161" s="144" t="s">
        <v>143</v>
      </c>
      <c r="AT161" s="144" t="s">
        <v>138</v>
      </c>
      <c r="AU161" s="144" t="s">
        <v>83</v>
      </c>
      <c r="AY161" s="17" t="s">
        <v>136</v>
      </c>
      <c r="BE161" s="145">
        <f>IF(N161="základní",J161,0)</f>
        <v>0</v>
      </c>
      <c r="BF161" s="145">
        <f>IF(N161="snížená",J161,0)</f>
        <v>0</v>
      </c>
      <c r="BG161" s="145">
        <f>IF(N161="zákl. přenesená",J161,0)</f>
        <v>0</v>
      </c>
      <c r="BH161" s="145">
        <f>IF(N161="sníž. přenesená",J161,0)</f>
        <v>0</v>
      </c>
      <c r="BI161" s="145">
        <f>IF(N161="nulová",J161,0)</f>
        <v>0</v>
      </c>
      <c r="BJ161" s="17" t="s">
        <v>81</v>
      </c>
      <c r="BK161" s="145">
        <f>ROUND(I161*H161,2)</f>
        <v>0</v>
      </c>
      <c r="BL161" s="17" t="s">
        <v>143</v>
      </c>
      <c r="BM161" s="144" t="s">
        <v>979</v>
      </c>
    </row>
    <row r="162" spans="2:65" s="11" customFormat="1" ht="25.9" customHeight="1">
      <c r="B162" s="121"/>
      <c r="D162" s="122" t="s">
        <v>72</v>
      </c>
      <c r="E162" s="123" t="s">
        <v>576</v>
      </c>
      <c r="F162" s="123" t="s">
        <v>577</v>
      </c>
      <c r="I162" s="124"/>
      <c r="J162" s="125">
        <f>BK162</f>
        <v>0</v>
      </c>
      <c r="L162" s="121"/>
      <c r="M162" s="126"/>
      <c r="P162" s="127">
        <f>P163+P189+P220+P224</f>
        <v>0</v>
      </c>
      <c r="R162" s="127">
        <f>R163+R189+R220+R224</f>
        <v>1.22847</v>
      </c>
      <c r="T162" s="128">
        <f>T163+T189+T220+T224</f>
        <v>0.1026</v>
      </c>
      <c r="AR162" s="122" t="s">
        <v>83</v>
      </c>
      <c r="AT162" s="129" t="s">
        <v>72</v>
      </c>
      <c r="AU162" s="129" t="s">
        <v>73</v>
      </c>
      <c r="AY162" s="122" t="s">
        <v>136</v>
      </c>
      <c r="BK162" s="130">
        <f>BK163+BK189+BK220+BK224</f>
        <v>0</v>
      </c>
    </row>
    <row r="163" spans="2:65" s="11" customFormat="1" ht="22.9" customHeight="1">
      <c r="B163" s="121"/>
      <c r="D163" s="122" t="s">
        <v>72</v>
      </c>
      <c r="E163" s="131" t="s">
        <v>980</v>
      </c>
      <c r="F163" s="131" t="s">
        <v>981</v>
      </c>
      <c r="I163" s="124"/>
      <c r="J163" s="132">
        <f>BK163</f>
        <v>0</v>
      </c>
      <c r="L163" s="121"/>
      <c r="M163" s="126"/>
      <c r="P163" s="127">
        <f>SUM(P164:P188)</f>
        <v>0</v>
      </c>
      <c r="R163" s="127">
        <f>SUM(R164:R188)</f>
        <v>0.66043999999999992</v>
      </c>
      <c r="T163" s="128">
        <f>SUM(T164:T188)</f>
        <v>0</v>
      </c>
      <c r="AR163" s="122" t="s">
        <v>83</v>
      </c>
      <c r="AT163" s="129" t="s">
        <v>72</v>
      </c>
      <c r="AU163" s="129" t="s">
        <v>81</v>
      </c>
      <c r="AY163" s="122" t="s">
        <v>136</v>
      </c>
      <c r="BK163" s="130">
        <f>SUM(BK164:BK188)</f>
        <v>0</v>
      </c>
    </row>
    <row r="164" spans="2:65" s="1" customFormat="1" ht="21.75" customHeight="1">
      <c r="B164" s="32"/>
      <c r="C164" s="133" t="s">
        <v>226</v>
      </c>
      <c r="D164" s="133" t="s">
        <v>138</v>
      </c>
      <c r="E164" s="134" t="s">
        <v>982</v>
      </c>
      <c r="F164" s="135" t="s">
        <v>983</v>
      </c>
      <c r="G164" s="136" t="s">
        <v>229</v>
      </c>
      <c r="H164" s="137">
        <v>12</v>
      </c>
      <c r="I164" s="138"/>
      <c r="J164" s="139">
        <f>ROUND(I164*H164,2)</f>
        <v>0</v>
      </c>
      <c r="K164" s="135" t="s">
        <v>1</v>
      </c>
      <c r="L164" s="32"/>
      <c r="M164" s="140" t="s">
        <v>1</v>
      </c>
      <c r="N164" s="141" t="s">
        <v>38</v>
      </c>
      <c r="P164" s="142">
        <f>O164*H164</f>
        <v>0</v>
      </c>
      <c r="Q164" s="142">
        <v>1.42E-3</v>
      </c>
      <c r="R164" s="142">
        <f>Q164*H164</f>
        <v>1.704E-2</v>
      </c>
      <c r="S164" s="142">
        <v>0</v>
      </c>
      <c r="T164" s="143">
        <f>S164*H164</f>
        <v>0</v>
      </c>
      <c r="AR164" s="144" t="s">
        <v>226</v>
      </c>
      <c r="AT164" s="144" t="s">
        <v>138</v>
      </c>
      <c r="AU164" s="144" t="s">
        <v>83</v>
      </c>
      <c r="AY164" s="17" t="s">
        <v>136</v>
      </c>
      <c r="BE164" s="145">
        <f>IF(N164="základní",J164,0)</f>
        <v>0</v>
      </c>
      <c r="BF164" s="145">
        <f>IF(N164="snížená",J164,0)</f>
        <v>0</v>
      </c>
      <c r="BG164" s="145">
        <f>IF(N164="zákl. přenesená",J164,0)</f>
        <v>0</v>
      </c>
      <c r="BH164" s="145">
        <f>IF(N164="sníž. přenesená",J164,0)</f>
        <v>0</v>
      </c>
      <c r="BI164" s="145">
        <f>IF(N164="nulová",J164,0)</f>
        <v>0</v>
      </c>
      <c r="BJ164" s="17" t="s">
        <v>81</v>
      </c>
      <c r="BK164" s="145">
        <f>ROUND(I164*H164,2)</f>
        <v>0</v>
      </c>
      <c r="BL164" s="17" t="s">
        <v>226</v>
      </c>
      <c r="BM164" s="144" t="s">
        <v>984</v>
      </c>
    </row>
    <row r="165" spans="2:65" s="1" customFormat="1" ht="21.75" customHeight="1">
      <c r="B165" s="32"/>
      <c r="C165" s="133" t="s">
        <v>232</v>
      </c>
      <c r="D165" s="133" t="s">
        <v>138</v>
      </c>
      <c r="E165" s="134" t="s">
        <v>985</v>
      </c>
      <c r="F165" s="135" t="s">
        <v>986</v>
      </c>
      <c r="G165" s="136" t="s">
        <v>229</v>
      </c>
      <c r="H165" s="137">
        <v>29</v>
      </c>
      <c r="I165" s="138"/>
      <c r="J165" s="139">
        <f>ROUND(I165*H165,2)</f>
        <v>0</v>
      </c>
      <c r="K165" s="135" t="s">
        <v>1</v>
      </c>
      <c r="L165" s="32"/>
      <c r="M165" s="140" t="s">
        <v>1</v>
      </c>
      <c r="N165" s="141" t="s">
        <v>38</v>
      </c>
      <c r="P165" s="142">
        <f>O165*H165</f>
        <v>0</v>
      </c>
      <c r="Q165" s="142">
        <v>7.4400000000000004E-3</v>
      </c>
      <c r="R165" s="142">
        <f>Q165*H165</f>
        <v>0.21576000000000001</v>
      </c>
      <c r="S165" s="142">
        <v>0</v>
      </c>
      <c r="T165" s="143">
        <f>S165*H165</f>
        <v>0</v>
      </c>
      <c r="AR165" s="144" t="s">
        <v>226</v>
      </c>
      <c r="AT165" s="144" t="s">
        <v>138</v>
      </c>
      <c r="AU165" s="144" t="s">
        <v>83</v>
      </c>
      <c r="AY165" s="17" t="s">
        <v>136</v>
      </c>
      <c r="BE165" s="145">
        <f>IF(N165="základní",J165,0)</f>
        <v>0</v>
      </c>
      <c r="BF165" s="145">
        <f>IF(N165="snížená",J165,0)</f>
        <v>0</v>
      </c>
      <c r="BG165" s="145">
        <f>IF(N165="zákl. přenesená",J165,0)</f>
        <v>0</v>
      </c>
      <c r="BH165" s="145">
        <f>IF(N165="sníž. přenesená",J165,0)</f>
        <v>0</v>
      </c>
      <c r="BI165" s="145">
        <f>IF(N165="nulová",J165,0)</f>
        <v>0</v>
      </c>
      <c r="BJ165" s="17" t="s">
        <v>81</v>
      </c>
      <c r="BK165" s="145">
        <f>ROUND(I165*H165,2)</f>
        <v>0</v>
      </c>
      <c r="BL165" s="17" t="s">
        <v>226</v>
      </c>
      <c r="BM165" s="144" t="s">
        <v>987</v>
      </c>
    </row>
    <row r="166" spans="2:65" s="13" customFormat="1" ht="11.25">
      <c r="B166" s="153"/>
      <c r="D166" s="147" t="s">
        <v>145</v>
      </c>
      <c r="E166" s="154" t="s">
        <v>1</v>
      </c>
      <c r="F166" s="155" t="s">
        <v>988</v>
      </c>
      <c r="H166" s="156">
        <v>29</v>
      </c>
      <c r="I166" s="157"/>
      <c r="L166" s="153"/>
      <c r="M166" s="158"/>
      <c r="T166" s="159"/>
      <c r="AT166" s="154" t="s">
        <v>145</v>
      </c>
      <c r="AU166" s="154" t="s">
        <v>83</v>
      </c>
      <c r="AV166" s="13" t="s">
        <v>83</v>
      </c>
      <c r="AW166" s="13" t="s">
        <v>30</v>
      </c>
      <c r="AX166" s="13" t="s">
        <v>81</v>
      </c>
      <c r="AY166" s="154" t="s">
        <v>136</v>
      </c>
    </row>
    <row r="167" spans="2:65" s="1" customFormat="1" ht="21.75" customHeight="1">
      <c r="B167" s="32"/>
      <c r="C167" s="133" t="s">
        <v>238</v>
      </c>
      <c r="D167" s="133" t="s">
        <v>138</v>
      </c>
      <c r="E167" s="134" t="s">
        <v>989</v>
      </c>
      <c r="F167" s="135" t="s">
        <v>990</v>
      </c>
      <c r="G167" s="136" t="s">
        <v>229</v>
      </c>
      <c r="H167" s="137">
        <v>31</v>
      </c>
      <c r="I167" s="138"/>
      <c r="J167" s="139">
        <f>ROUND(I167*H167,2)</f>
        <v>0</v>
      </c>
      <c r="K167" s="135" t="s">
        <v>1</v>
      </c>
      <c r="L167" s="32"/>
      <c r="M167" s="140" t="s">
        <v>1</v>
      </c>
      <c r="N167" s="141" t="s">
        <v>38</v>
      </c>
      <c r="P167" s="142">
        <f>O167*H167</f>
        <v>0</v>
      </c>
      <c r="Q167" s="142">
        <v>1.2319999999999999E-2</v>
      </c>
      <c r="R167" s="142">
        <f>Q167*H167</f>
        <v>0.38191999999999998</v>
      </c>
      <c r="S167" s="142">
        <v>0</v>
      </c>
      <c r="T167" s="143">
        <f>S167*H167</f>
        <v>0</v>
      </c>
      <c r="AR167" s="144" t="s">
        <v>226</v>
      </c>
      <c r="AT167" s="144" t="s">
        <v>138</v>
      </c>
      <c r="AU167" s="144" t="s">
        <v>83</v>
      </c>
      <c r="AY167" s="17" t="s">
        <v>136</v>
      </c>
      <c r="BE167" s="145">
        <f>IF(N167="základní",J167,0)</f>
        <v>0</v>
      </c>
      <c r="BF167" s="145">
        <f>IF(N167="snížená",J167,0)</f>
        <v>0</v>
      </c>
      <c r="BG167" s="145">
        <f>IF(N167="zákl. přenesená",J167,0)</f>
        <v>0</v>
      </c>
      <c r="BH167" s="145">
        <f>IF(N167="sníž. přenesená",J167,0)</f>
        <v>0</v>
      </c>
      <c r="BI167" s="145">
        <f>IF(N167="nulová",J167,0)</f>
        <v>0</v>
      </c>
      <c r="BJ167" s="17" t="s">
        <v>81</v>
      </c>
      <c r="BK167" s="145">
        <f>ROUND(I167*H167,2)</f>
        <v>0</v>
      </c>
      <c r="BL167" s="17" t="s">
        <v>226</v>
      </c>
      <c r="BM167" s="144" t="s">
        <v>991</v>
      </c>
    </row>
    <row r="168" spans="2:65" s="13" customFormat="1" ht="11.25">
      <c r="B168" s="153"/>
      <c r="D168" s="147" t="s">
        <v>145</v>
      </c>
      <c r="E168" s="154" t="s">
        <v>1</v>
      </c>
      <c r="F168" s="155" t="s">
        <v>992</v>
      </c>
      <c r="H168" s="156">
        <v>31</v>
      </c>
      <c r="I168" s="157"/>
      <c r="L168" s="153"/>
      <c r="M168" s="158"/>
      <c r="T168" s="159"/>
      <c r="AT168" s="154" t="s">
        <v>145</v>
      </c>
      <c r="AU168" s="154" t="s">
        <v>83</v>
      </c>
      <c r="AV168" s="13" t="s">
        <v>83</v>
      </c>
      <c r="AW168" s="13" t="s">
        <v>30</v>
      </c>
      <c r="AX168" s="13" t="s">
        <v>81</v>
      </c>
      <c r="AY168" s="154" t="s">
        <v>136</v>
      </c>
    </row>
    <row r="169" spans="2:65" s="1" customFormat="1" ht="16.5" customHeight="1">
      <c r="B169" s="32"/>
      <c r="C169" s="133" t="s">
        <v>244</v>
      </c>
      <c r="D169" s="133" t="s">
        <v>138</v>
      </c>
      <c r="E169" s="134" t="s">
        <v>993</v>
      </c>
      <c r="F169" s="135" t="s">
        <v>994</v>
      </c>
      <c r="G169" s="136" t="s">
        <v>229</v>
      </c>
      <c r="H169" s="137">
        <v>8</v>
      </c>
      <c r="I169" s="138"/>
      <c r="J169" s="139">
        <f t="shared" ref="J169:J175" si="0">ROUND(I169*H169,2)</f>
        <v>0</v>
      </c>
      <c r="K169" s="135" t="s">
        <v>1</v>
      </c>
      <c r="L169" s="32"/>
      <c r="M169" s="140" t="s">
        <v>1</v>
      </c>
      <c r="N169" s="141" t="s">
        <v>38</v>
      </c>
      <c r="P169" s="142">
        <f t="shared" ref="P169:P175" si="1">O169*H169</f>
        <v>0</v>
      </c>
      <c r="Q169" s="142">
        <v>2.0100000000000001E-3</v>
      </c>
      <c r="R169" s="142">
        <f t="shared" ref="R169:R175" si="2">Q169*H169</f>
        <v>1.6080000000000001E-2</v>
      </c>
      <c r="S169" s="142">
        <v>0</v>
      </c>
      <c r="T169" s="143">
        <f t="shared" ref="T169:T175" si="3">S169*H169</f>
        <v>0</v>
      </c>
      <c r="AR169" s="144" t="s">
        <v>226</v>
      </c>
      <c r="AT169" s="144" t="s">
        <v>138</v>
      </c>
      <c r="AU169" s="144" t="s">
        <v>83</v>
      </c>
      <c r="AY169" s="17" t="s">
        <v>136</v>
      </c>
      <c r="BE169" s="145">
        <f t="shared" ref="BE169:BE175" si="4">IF(N169="základní",J169,0)</f>
        <v>0</v>
      </c>
      <c r="BF169" s="145">
        <f t="shared" ref="BF169:BF175" si="5">IF(N169="snížená",J169,0)</f>
        <v>0</v>
      </c>
      <c r="BG169" s="145">
        <f t="shared" ref="BG169:BG175" si="6">IF(N169="zákl. přenesená",J169,0)</f>
        <v>0</v>
      </c>
      <c r="BH169" s="145">
        <f t="shared" ref="BH169:BH175" si="7">IF(N169="sníž. přenesená",J169,0)</f>
        <v>0</v>
      </c>
      <c r="BI169" s="145">
        <f t="shared" ref="BI169:BI175" si="8">IF(N169="nulová",J169,0)</f>
        <v>0</v>
      </c>
      <c r="BJ169" s="17" t="s">
        <v>81</v>
      </c>
      <c r="BK169" s="145">
        <f t="shared" ref="BK169:BK175" si="9">ROUND(I169*H169,2)</f>
        <v>0</v>
      </c>
      <c r="BL169" s="17" t="s">
        <v>226</v>
      </c>
      <c r="BM169" s="144" t="s">
        <v>995</v>
      </c>
    </row>
    <row r="170" spans="2:65" s="1" customFormat="1" ht="16.5" customHeight="1">
      <c r="B170" s="32"/>
      <c r="C170" s="133" t="s">
        <v>249</v>
      </c>
      <c r="D170" s="133" t="s">
        <v>138</v>
      </c>
      <c r="E170" s="134" t="s">
        <v>996</v>
      </c>
      <c r="F170" s="135" t="s">
        <v>997</v>
      </c>
      <c r="G170" s="136" t="s">
        <v>229</v>
      </c>
      <c r="H170" s="137">
        <v>10</v>
      </c>
      <c r="I170" s="138"/>
      <c r="J170" s="139">
        <f t="shared" si="0"/>
        <v>0</v>
      </c>
      <c r="K170" s="135" t="s">
        <v>1</v>
      </c>
      <c r="L170" s="32"/>
      <c r="M170" s="140" t="s">
        <v>1</v>
      </c>
      <c r="N170" s="141" t="s">
        <v>38</v>
      </c>
      <c r="P170" s="142">
        <f t="shared" si="1"/>
        <v>0</v>
      </c>
      <c r="Q170" s="142">
        <v>4.0999999999999999E-4</v>
      </c>
      <c r="R170" s="142">
        <f t="shared" si="2"/>
        <v>4.0999999999999995E-3</v>
      </c>
      <c r="S170" s="142">
        <v>0</v>
      </c>
      <c r="T170" s="143">
        <f t="shared" si="3"/>
        <v>0</v>
      </c>
      <c r="AR170" s="144" t="s">
        <v>226</v>
      </c>
      <c r="AT170" s="144" t="s">
        <v>138</v>
      </c>
      <c r="AU170" s="144" t="s">
        <v>83</v>
      </c>
      <c r="AY170" s="17" t="s">
        <v>136</v>
      </c>
      <c r="BE170" s="145">
        <f t="shared" si="4"/>
        <v>0</v>
      </c>
      <c r="BF170" s="145">
        <f t="shared" si="5"/>
        <v>0</v>
      </c>
      <c r="BG170" s="145">
        <f t="shared" si="6"/>
        <v>0</v>
      </c>
      <c r="BH170" s="145">
        <f t="shared" si="7"/>
        <v>0</v>
      </c>
      <c r="BI170" s="145">
        <f t="shared" si="8"/>
        <v>0</v>
      </c>
      <c r="BJ170" s="17" t="s">
        <v>81</v>
      </c>
      <c r="BK170" s="145">
        <f t="shared" si="9"/>
        <v>0</v>
      </c>
      <c r="BL170" s="17" t="s">
        <v>226</v>
      </c>
      <c r="BM170" s="144" t="s">
        <v>998</v>
      </c>
    </row>
    <row r="171" spans="2:65" s="1" customFormat="1" ht="16.5" customHeight="1">
      <c r="B171" s="32"/>
      <c r="C171" s="133" t="s">
        <v>7</v>
      </c>
      <c r="D171" s="133" t="s">
        <v>138</v>
      </c>
      <c r="E171" s="134" t="s">
        <v>999</v>
      </c>
      <c r="F171" s="135" t="s">
        <v>1000</v>
      </c>
      <c r="G171" s="136" t="s">
        <v>229</v>
      </c>
      <c r="H171" s="137">
        <v>12</v>
      </c>
      <c r="I171" s="138"/>
      <c r="J171" s="139">
        <f t="shared" si="0"/>
        <v>0</v>
      </c>
      <c r="K171" s="135" t="s">
        <v>1</v>
      </c>
      <c r="L171" s="32"/>
      <c r="M171" s="140" t="s">
        <v>1</v>
      </c>
      <c r="N171" s="141" t="s">
        <v>38</v>
      </c>
      <c r="P171" s="142">
        <f t="shared" si="1"/>
        <v>0</v>
      </c>
      <c r="Q171" s="142">
        <v>4.8000000000000001E-4</v>
      </c>
      <c r="R171" s="142">
        <f t="shared" si="2"/>
        <v>5.7600000000000004E-3</v>
      </c>
      <c r="S171" s="142">
        <v>0</v>
      </c>
      <c r="T171" s="143">
        <f t="shared" si="3"/>
        <v>0</v>
      </c>
      <c r="AR171" s="144" t="s">
        <v>226</v>
      </c>
      <c r="AT171" s="144" t="s">
        <v>138</v>
      </c>
      <c r="AU171" s="144" t="s">
        <v>83</v>
      </c>
      <c r="AY171" s="17" t="s">
        <v>136</v>
      </c>
      <c r="BE171" s="145">
        <f t="shared" si="4"/>
        <v>0</v>
      </c>
      <c r="BF171" s="145">
        <f t="shared" si="5"/>
        <v>0</v>
      </c>
      <c r="BG171" s="145">
        <f t="shared" si="6"/>
        <v>0</v>
      </c>
      <c r="BH171" s="145">
        <f t="shared" si="7"/>
        <v>0</v>
      </c>
      <c r="BI171" s="145">
        <f t="shared" si="8"/>
        <v>0</v>
      </c>
      <c r="BJ171" s="17" t="s">
        <v>81</v>
      </c>
      <c r="BK171" s="145">
        <f t="shared" si="9"/>
        <v>0</v>
      </c>
      <c r="BL171" s="17" t="s">
        <v>226</v>
      </c>
      <c r="BM171" s="144" t="s">
        <v>1001</v>
      </c>
    </row>
    <row r="172" spans="2:65" s="1" customFormat="1" ht="16.5" customHeight="1">
      <c r="B172" s="32"/>
      <c r="C172" s="133" t="s">
        <v>262</v>
      </c>
      <c r="D172" s="133" t="s">
        <v>138</v>
      </c>
      <c r="E172" s="134" t="s">
        <v>1002</v>
      </c>
      <c r="F172" s="135" t="s">
        <v>1003</v>
      </c>
      <c r="G172" s="136" t="s">
        <v>229</v>
      </c>
      <c r="H172" s="137">
        <v>4</v>
      </c>
      <c r="I172" s="138"/>
      <c r="J172" s="139">
        <f t="shared" si="0"/>
        <v>0</v>
      </c>
      <c r="K172" s="135" t="s">
        <v>1</v>
      </c>
      <c r="L172" s="32"/>
      <c r="M172" s="140" t="s">
        <v>1</v>
      </c>
      <c r="N172" s="141" t="s">
        <v>38</v>
      </c>
      <c r="P172" s="142">
        <f t="shared" si="1"/>
        <v>0</v>
      </c>
      <c r="Q172" s="142">
        <v>2.2399999999999998E-3</v>
      </c>
      <c r="R172" s="142">
        <f t="shared" si="2"/>
        <v>8.9599999999999992E-3</v>
      </c>
      <c r="S172" s="142">
        <v>0</v>
      </c>
      <c r="T172" s="143">
        <f t="shared" si="3"/>
        <v>0</v>
      </c>
      <c r="AR172" s="144" t="s">
        <v>226</v>
      </c>
      <c r="AT172" s="144" t="s">
        <v>138</v>
      </c>
      <c r="AU172" s="144" t="s">
        <v>83</v>
      </c>
      <c r="AY172" s="17" t="s">
        <v>136</v>
      </c>
      <c r="BE172" s="145">
        <f t="shared" si="4"/>
        <v>0</v>
      </c>
      <c r="BF172" s="145">
        <f t="shared" si="5"/>
        <v>0</v>
      </c>
      <c r="BG172" s="145">
        <f t="shared" si="6"/>
        <v>0</v>
      </c>
      <c r="BH172" s="145">
        <f t="shared" si="7"/>
        <v>0</v>
      </c>
      <c r="BI172" s="145">
        <f t="shared" si="8"/>
        <v>0</v>
      </c>
      <c r="BJ172" s="17" t="s">
        <v>81</v>
      </c>
      <c r="BK172" s="145">
        <f t="shared" si="9"/>
        <v>0</v>
      </c>
      <c r="BL172" s="17" t="s">
        <v>226</v>
      </c>
      <c r="BM172" s="144" t="s">
        <v>1004</v>
      </c>
    </row>
    <row r="173" spans="2:65" s="1" customFormat="1" ht="16.5" customHeight="1">
      <c r="B173" s="32"/>
      <c r="C173" s="133" t="s">
        <v>271</v>
      </c>
      <c r="D173" s="133" t="s">
        <v>138</v>
      </c>
      <c r="E173" s="134" t="s">
        <v>1005</v>
      </c>
      <c r="F173" s="135" t="s">
        <v>1006</v>
      </c>
      <c r="G173" s="136" t="s">
        <v>457</v>
      </c>
      <c r="H173" s="137">
        <v>4</v>
      </c>
      <c r="I173" s="138"/>
      <c r="J173" s="139">
        <f t="shared" si="0"/>
        <v>0</v>
      </c>
      <c r="K173" s="135" t="s">
        <v>1</v>
      </c>
      <c r="L173" s="32"/>
      <c r="M173" s="140" t="s">
        <v>1</v>
      </c>
      <c r="N173" s="141" t="s">
        <v>38</v>
      </c>
      <c r="P173" s="142">
        <f t="shared" si="1"/>
        <v>0</v>
      </c>
      <c r="Q173" s="142">
        <v>0</v>
      </c>
      <c r="R173" s="142">
        <f t="shared" si="2"/>
        <v>0</v>
      </c>
      <c r="S173" s="142">
        <v>0</v>
      </c>
      <c r="T173" s="143">
        <f t="shared" si="3"/>
        <v>0</v>
      </c>
      <c r="AR173" s="144" t="s">
        <v>226</v>
      </c>
      <c r="AT173" s="144" t="s">
        <v>138</v>
      </c>
      <c r="AU173" s="144" t="s">
        <v>83</v>
      </c>
      <c r="AY173" s="17" t="s">
        <v>136</v>
      </c>
      <c r="BE173" s="145">
        <f t="shared" si="4"/>
        <v>0</v>
      </c>
      <c r="BF173" s="145">
        <f t="shared" si="5"/>
        <v>0</v>
      </c>
      <c r="BG173" s="145">
        <f t="shared" si="6"/>
        <v>0</v>
      </c>
      <c r="BH173" s="145">
        <f t="shared" si="7"/>
        <v>0</v>
      </c>
      <c r="BI173" s="145">
        <f t="shared" si="8"/>
        <v>0</v>
      </c>
      <c r="BJ173" s="17" t="s">
        <v>81</v>
      </c>
      <c r="BK173" s="145">
        <f t="shared" si="9"/>
        <v>0</v>
      </c>
      <c r="BL173" s="17" t="s">
        <v>226</v>
      </c>
      <c r="BM173" s="144" t="s">
        <v>1007</v>
      </c>
    </row>
    <row r="174" spans="2:65" s="1" customFormat="1" ht="16.5" customHeight="1">
      <c r="B174" s="32"/>
      <c r="C174" s="133" t="s">
        <v>290</v>
      </c>
      <c r="D174" s="133" t="s">
        <v>138</v>
      </c>
      <c r="E174" s="134" t="s">
        <v>1008</v>
      </c>
      <c r="F174" s="135" t="s">
        <v>1009</v>
      </c>
      <c r="G174" s="136" t="s">
        <v>457</v>
      </c>
      <c r="H174" s="137">
        <v>5</v>
      </c>
      <c r="I174" s="138"/>
      <c r="J174" s="139">
        <f t="shared" si="0"/>
        <v>0</v>
      </c>
      <c r="K174" s="135" t="s">
        <v>1</v>
      </c>
      <c r="L174" s="32"/>
      <c r="M174" s="140" t="s">
        <v>1</v>
      </c>
      <c r="N174" s="141" t="s">
        <v>38</v>
      </c>
      <c r="P174" s="142">
        <f t="shared" si="1"/>
        <v>0</v>
      </c>
      <c r="Q174" s="142">
        <v>0</v>
      </c>
      <c r="R174" s="142">
        <f t="shared" si="2"/>
        <v>0</v>
      </c>
      <c r="S174" s="142">
        <v>0</v>
      </c>
      <c r="T174" s="143">
        <f t="shared" si="3"/>
        <v>0</v>
      </c>
      <c r="AR174" s="144" t="s">
        <v>226</v>
      </c>
      <c r="AT174" s="144" t="s">
        <v>138</v>
      </c>
      <c r="AU174" s="144" t="s">
        <v>83</v>
      </c>
      <c r="AY174" s="17" t="s">
        <v>136</v>
      </c>
      <c r="BE174" s="145">
        <f t="shared" si="4"/>
        <v>0</v>
      </c>
      <c r="BF174" s="145">
        <f t="shared" si="5"/>
        <v>0</v>
      </c>
      <c r="BG174" s="145">
        <f t="shared" si="6"/>
        <v>0</v>
      </c>
      <c r="BH174" s="145">
        <f t="shared" si="7"/>
        <v>0</v>
      </c>
      <c r="BI174" s="145">
        <f t="shared" si="8"/>
        <v>0</v>
      </c>
      <c r="BJ174" s="17" t="s">
        <v>81</v>
      </c>
      <c r="BK174" s="145">
        <f t="shared" si="9"/>
        <v>0</v>
      </c>
      <c r="BL174" s="17" t="s">
        <v>226</v>
      </c>
      <c r="BM174" s="144" t="s">
        <v>1010</v>
      </c>
    </row>
    <row r="175" spans="2:65" s="1" customFormat="1" ht="16.5" customHeight="1">
      <c r="B175" s="32"/>
      <c r="C175" s="133" t="s">
        <v>295</v>
      </c>
      <c r="D175" s="133" t="s">
        <v>138</v>
      </c>
      <c r="E175" s="134" t="s">
        <v>1011</v>
      </c>
      <c r="F175" s="135" t="s">
        <v>1012</v>
      </c>
      <c r="G175" s="136" t="s">
        <v>457</v>
      </c>
      <c r="H175" s="137">
        <v>5</v>
      </c>
      <c r="I175" s="138"/>
      <c r="J175" s="139">
        <f t="shared" si="0"/>
        <v>0</v>
      </c>
      <c r="K175" s="135" t="s">
        <v>1</v>
      </c>
      <c r="L175" s="32"/>
      <c r="M175" s="140" t="s">
        <v>1</v>
      </c>
      <c r="N175" s="141" t="s">
        <v>38</v>
      </c>
      <c r="P175" s="142">
        <f t="shared" si="1"/>
        <v>0</v>
      </c>
      <c r="Q175" s="142">
        <v>0</v>
      </c>
      <c r="R175" s="142">
        <f t="shared" si="2"/>
        <v>0</v>
      </c>
      <c r="S175" s="142">
        <v>0</v>
      </c>
      <c r="T175" s="143">
        <f t="shared" si="3"/>
        <v>0</v>
      </c>
      <c r="AR175" s="144" t="s">
        <v>226</v>
      </c>
      <c r="AT175" s="144" t="s">
        <v>138</v>
      </c>
      <c r="AU175" s="144" t="s">
        <v>83</v>
      </c>
      <c r="AY175" s="17" t="s">
        <v>136</v>
      </c>
      <c r="BE175" s="145">
        <f t="shared" si="4"/>
        <v>0</v>
      </c>
      <c r="BF175" s="145">
        <f t="shared" si="5"/>
        <v>0</v>
      </c>
      <c r="BG175" s="145">
        <f t="shared" si="6"/>
        <v>0</v>
      </c>
      <c r="BH175" s="145">
        <f t="shared" si="7"/>
        <v>0</v>
      </c>
      <c r="BI175" s="145">
        <f t="shared" si="8"/>
        <v>0</v>
      </c>
      <c r="BJ175" s="17" t="s">
        <v>81</v>
      </c>
      <c r="BK175" s="145">
        <f t="shared" si="9"/>
        <v>0</v>
      </c>
      <c r="BL175" s="17" t="s">
        <v>226</v>
      </c>
      <c r="BM175" s="144" t="s">
        <v>1013</v>
      </c>
    </row>
    <row r="176" spans="2:65" s="13" customFormat="1" ht="11.25">
      <c r="B176" s="153"/>
      <c r="D176" s="147" t="s">
        <v>145</v>
      </c>
      <c r="E176" s="154" t="s">
        <v>1</v>
      </c>
      <c r="F176" s="155" t="s">
        <v>1014</v>
      </c>
      <c r="H176" s="156">
        <v>5</v>
      </c>
      <c r="I176" s="157"/>
      <c r="L176" s="153"/>
      <c r="M176" s="158"/>
      <c r="T176" s="159"/>
      <c r="AT176" s="154" t="s">
        <v>145</v>
      </c>
      <c r="AU176" s="154" t="s">
        <v>83</v>
      </c>
      <c r="AV176" s="13" t="s">
        <v>83</v>
      </c>
      <c r="AW176" s="13" t="s">
        <v>30</v>
      </c>
      <c r="AX176" s="13" t="s">
        <v>81</v>
      </c>
      <c r="AY176" s="154" t="s">
        <v>136</v>
      </c>
    </row>
    <row r="177" spans="2:65" s="1" customFormat="1" ht="21.75" customHeight="1">
      <c r="B177" s="32"/>
      <c r="C177" s="133" t="s">
        <v>299</v>
      </c>
      <c r="D177" s="133" t="s">
        <v>138</v>
      </c>
      <c r="E177" s="134" t="s">
        <v>1015</v>
      </c>
      <c r="F177" s="135" t="s">
        <v>1016</v>
      </c>
      <c r="G177" s="136" t="s">
        <v>457</v>
      </c>
      <c r="H177" s="137">
        <v>5</v>
      </c>
      <c r="I177" s="138"/>
      <c r="J177" s="139">
        <f>ROUND(I177*H177,2)</f>
        <v>0</v>
      </c>
      <c r="K177" s="135" t="s">
        <v>1</v>
      </c>
      <c r="L177" s="32"/>
      <c r="M177" s="140" t="s">
        <v>1</v>
      </c>
      <c r="N177" s="141" t="s">
        <v>38</v>
      </c>
      <c r="P177" s="142">
        <f>O177*H177</f>
        <v>0</v>
      </c>
      <c r="Q177" s="142">
        <v>0</v>
      </c>
      <c r="R177" s="142">
        <f>Q177*H177</f>
        <v>0</v>
      </c>
      <c r="S177" s="142">
        <v>0</v>
      </c>
      <c r="T177" s="143">
        <f>S177*H177</f>
        <v>0</v>
      </c>
      <c r="AR177" s="144" t="s">
        <v>226</v>
      </c>
      <c r="AT177" s="144" t="s">
        <v>138</v>
      </c>
      <c r="AU177" s="144" t="s">
        <v>83</v>
      </c>
      <c r="AY177" s="17" t="s">
        <v>136</v>
      </c>
      <c r="BE177" s="145">
        <f>IF(N177="základní",J177,0)</f>
        <v>0</v>
      </c>
      <c r="BF177" s="145">
        <f>IF(N177="snížená",J177,0)</f>
        <v>0</v>
      </c>
      <c r="BG177" s="145">
        <f>IF(N177="zákl. přenesená",J177,0)</f>
        <v>0</v>
      </c>
      <c r="BH177" s="145">
        <f>IF(N177="sníž. přenesená",J177,0)</f>
        <v>0</v>
      </c>
      <c r="BI177" s="145">
        <f>IF(N177="nulová",J177,0)</f>
        <v>0</v>
      </c>
      <c r="BJ177" s="17" t="s">
        <v>81</v>
      </c>
      <c r="BK177" s="145">
        <f>ROUND(I177*H177,2)</f>
        <v>0</v>
      </c>
      <c r="BL177" s="17" t="s">
        <v>226</v>
      </c>
      <c r="BM177" s="144" t="s">
        <v>1017</v>
      </c>
    </row>
    <row r="178" spans="2:65" s="13" customFormat="1" ht="11.25">
      <c r="B178" s="153"/>
      <c r="D178" s="147" t="s">
        <v>145</v>
      </c>
      <c r="E178" s="154" t="s">
        <v>1</v>
      </c>
      <c r="F178" s="155" t="s">
        <v>1018</v>
      </c>
      <c r="H178" s="156">
        <v>5</v>
      </c>
      <c r="I178" s="157"/>
      <c r="L178" s="153"/>
      <c r="M178" s="158"/>
      <c r="T178" s="159"/>
      <c r="AT178" s="154" t="s">
        <v>145</v>
      </c>
      <c r="AU178" s="154" t="s">
        <v>83</v>
      </c>
      <c r="AV178" s="13" t="s">
        <v>83</v>
      </c>
      <c r="AW178" s="13" t="s">
        <v>30</v>
      </c>
      <c r="AX178" s="13" t="s">
        <v>81</v>
      </c>
      <c r="AY178" s="154" t="s">
        <v>136</v>
      </c>
    </row>
    <row r="179" spans="2:65" s="1" customFormat="1" ht="21.75" customHeight="1">
      <c r="B179" s="32"/>
      <c r="C179" s="133" t="s">
        <v>304</v>
      </c>
      <c r="D179" s="133" t="s">
        <v>138</v>
      </c>
      <c r="E179" s="134" t="s">
        <v>1019</v>
      </c>
      <c r="F179" s="135" t="s">
        <v>1020</v>
      </c>
      <c r="G179" s="136" t="s">
        <v>457</v>
      </c>
      <c r="H179" s="137">
        <v>1</v>
      </c>
      <c r="I179" s="138"/>
      <c r="J179" s="139">
        <f>ROUND(I179*H179,2)</f>
        <v>0</v>
      </c>
      <c r="K179" s="135" t="s">
        <v>1</v>
      </c>
      <c r="L179" s="32"/>
      <c r="M179" s="140" t="s">
        <v>1</v>
      </c>
      <c r="N179" s="141" t="s">
        <v>38</v>
      </c>
      <c r="P179" s="142">
        <f>O179*H179</f>
        <v>0</v>
      </c>
      <c r="Q179" s="142">
        <v>7.6999999999999996E-4</v>
      </c>
      <c r="R179" s="142">
        <f>Q179*H179</f>
        <v>7.6999999999999996E-4</v>
      </c>
      <c r="S179" s="142">
        <v>0</v>
      </c>
      <c r="T179" s="143">
        <f>S179*H179</f>
        <v>0</v>
      </c>
      <c r="AR179" s="144" t="s">
        <v>226</v>
      </c>
      <c r="AT179" s="144" t="s">
        <v>138</v>
      </c>
      <c r="AU179" s="144" t="s">
        <v>83</v>
      </c>
      <c r="AY179" s="17" t="s">
        <v>136</v>
      </c>
      <c r="BE179" s="145">
        <f>IF(N179="základní",J179,0)</f>
        <v>0</v>
      </c>
      <c r="BF179" s="145">
        <f>IF(N179="snížená",J179,0)</f>
        <v>0</v>
      </c>
      <c r="BG179" s="145">
        <f>IF(N179="zákl. přenesená",J179,0)</f>
        <v>0</v>
      </c>
      <c r="BH179" s="145">
        <f>IF(N179="sníž. přenesená",J179,0)</f>
        <v>0</v>
      </c>
      <c r="BI179" s="145">
        <f>IF(N179="nulová",J179,0)</f>
        <v>0</v>
      </c>
      <c r="BJ179" s="17" t="s">
        <v>81</v>
      </c>
      <c r="BK179" s="145">
        <f>ROUND(I179*H179,2)</f>
        <v>0</v>
      </c>
      <c r="BL179" s="17" t="s">
        <v>226</v>
      </c>
      <c r="BM179" s="144" t="s">
        <v>1021</v>
      </c>
    </row>
    <row r="180" spans="2:65" s="1" customFormat="1" ht="24.2" customHeight="1">
      <c r="B180" s="32"/>
      <c r="C180" s="133" t="s">
        <v>322</v>
      </c>
      <c r="D180" s="133" t="s">
        <v>138</v>
      </c>
      <c r="E180" s="134" t="s">
        <v>1022</v>
      </c>
      <c r="F180" s="135" t="s">
        <v>1023</v>
      </c>
      <c r="G180" s="136" t="s">
        <v>457</v>
      </c>
      <c r="H180" s="137">
        <v>2</v>
      </c>
      <c r="I180" s="138"/>
      <c r="J180" s="139">
        <f>ROUND(I180*H180,2)</f>
        <v>0</v>
      </c>
      <c r="K180" s="135" t="s">
        <v>1</v>
      </c>
      <c r="L180" s="32"/>
      <c r="M180" s="140" t="s">
        <v>1</v>
      </c>
      <c r="N180" s="141" t="s">
        <v>38</v>
      </c>
      <c r="P180" s="142">
        <f>O180*H180</f>
        <v>0</v>
      </c>
      <c r="Q180" s="142">
        <v>1.48E-3</v>
      </c>
      <c r="R180" s="142">
        <f>Q180*H180</f>
        <v>2.96E-3</v>
      </c>
      <c r="S180" s="142">
        <v>0</v>
      </c>
      <c r="T180" s="143">
        <f>S180*H180</f>
        <v>0</v>
      </c>
      <c r="AR180" s="144" t="s">
        <v>226</v>
      </c>
      <c r="AT180" s="144" t="s">
        <v>138</v>
      </c>
      <c r="AU180" s="144" t="s">
        <v>83</v>
      </c>
      <c r="AY180" s="17" t="s">
        <v>136</v>
      </c>
      <c r="BE180" s="145">
        <f>IF(N180="základní",J180,0)</f>
        <v>0</v>
      </c>
      <c r="BF180" s="145">
        <f>IF(N180="snížená",J180,0)</f>
        <v>0</v>
      </c>
      <c r="BG180" s="145">
        <f>IF(N180="zákl. přenesená",J180,0)</f>
        <v>0</v>
      </c>
      <c r="BH180" s="145">
        <f>IF(N180="sníž. přenesená",J180,0)</f>
        <v>0</v>
      </c>
      <c r="BI180" s="145">
        <f>IF(N180="nulová",J180,0)</f>
        <v>0</v>
      </c>
      <c r="BJ180" s="17" t="s">
        <v>81</v>
      </c>
      <c r="BK180" s="145">
        <f>ROUND(I180*H180,2)</f>
        <v>0</v>
      </c>
      <c r="BL180" s="17" t="s">
        <v>226</v>
      </c>
      <c r="BM180" s="144" t="s">
        <v>1024</v>
      </c>
    </row>
    <row r="181" spans="2:65" s="1" customFormat="1" ht="24.2" customHeight="1">
      <c r="B181" s="32"/>
      <c r="C181" s="133" t="s">
        <v>327</v>
      </c>
      <c r="D181" s="133" t="s">
        <v>138</v>
      </c>
      <c r="E181" s="134" t="s">
        <v>1025</v>
      </c>
      <c r="F181" s="135" t="s">
        <v>1026</v>
      </c>
      <c r="G181" s="136" t="s">
        <v>457</v>
      </c>
      <c r="H181" s="137">
        <v>4</v>
      </c>
      <c r="I181" s="138"/>
      <c r="J181" s="139">
        <f>ROUND(I181*H181,2)</f>
        <v>0</v>
      </c>
      <c r="K181" s="135" t="s">
        <v>1</v>
      </c>
      <c r="L181" s="32"/>
      <c r="M181" s="140" t="s">
        <v>1</v>
      </c>
      <c r="N181" s="141" t="s">
        <v>38</v>
      </c>
      <c r="P181" s="142">
        <f>O181*H181</f>
        <v>0</v>
      </c>
      <c r="Q181" s="142">
        <v>1.5E-3</v>
      </c>
      <c r="R181" s="142">
        <f>Q181*H181</f>
        <v>6.0000000000000001E-3</v>
      </c>
      <c r="S181" s="142">
        <v>0</v>
      </c>
      <c r="T181" s="143">
        <f>S181*H181</f>
        <v>0</v>
      </c>
      <c r="AR181" s="144" t="s">
        <v>226</v>
      </c>
      <c r="AT181" s="144" t="s">
        <v>138</v>
      </c>
      <c r="AU181" s="144" t="s">
        <v>83</v>
      </c>
      <c r="AY181" s="17" t="s">
        <v>136</v>
      </c>
      <c r="BE181" s="145">
        <f>IF(N181="základní",J181,0)</f>
        <v>0</v>
      </c>
      <c r="BF181" s="145">
        <f>IF(N181="snížená",J181,0)</f>
        <v>0</v>
      </c>
      <c r="BG181" s="145">
        <f>IF(N181="zákl. přenesená",J181,0)</f>
        <v>0</v>
      </c>
      <c r="BH181" s="145">
        <f>IF(N181="sníž. přenesená",J181,0)</f>
        <v>0</v>
      </c>
      <c r="BI181" s="145">
        <f>IF(N181="nulová",J181,0)</f>
        <v>0</v>
      </c>
      <c r="BJ181" s="17" t="s">
        <v>81</v>
      </c>
      <c r="BK181" s="145">
        <f>ROUND(I181*H181,2)</f>
        <v>0</v>
      </c>
      <c r="BL181" s="17" t="s">
        <v>226</v>
      </c>
      <c r="BM181" s="144" t="s">
        <v>1027</v>
      </c>
    </row>
    <row r="182" spans="2:65" s="1" customFormat="1" ht="16.5" customHeight="1">
      <c r="B182" s="32"/>
      <c r="C182" s="133" t="s">
        <v>335</v>
      </c>
      <c r="D182" s="133" t="s">
        <v>138</v>
      </c>
      <c r="E182" s="134" t="s">
        <v>1028</v>
      </c>
      <c r="F182" s="135" t="s">
        <v>1029</v>
      </c>
      <c r="G182" s="136" t="s">
        <v>457</v>
      </c>
      <c r="H182" s="137">
        <v>1</v>
      </c>
      <c r="I182" s="138"/>
      <c r="J182" s="139">
        <f>ROUND(I182*H182,2)</f>
        <v>0</v>
      </c>
      <c r="K182" s="135" t="s">
        <v>1</v>
      </c>
      <c r="L182" s="32"/>
      <c r="M182" s="140" t="s">
        <v>1</v>
      </c>
      <c r="N182" s="141" t="s">
        <v>38</v>
      </c>
      <c r="P182" s="142">
        <f>O182*H182</f>
        <v>0</v>
      </c>
      <c r="Q182" s="142">
        <v>2.9E-4</v>
      </c>
      <c r="R182" s="142">
        <f>Q182*H182</f>
        <v>2.9E-4</v>
      </c>
      <c r="S182" s="142">
        <v>0</v>
      </c>
      <c r="T182" s="143">
        <f>S182*H182</f>
        <v>0</v>
      </c>
      <c r="AR182" s="144" t="s">
        <v>226</v>
      </c>
      <c r="AT182" s="144" t="s">
        <v>138</v>
      </c>
      <c r="AU182" s="144" t="s">
        <v>83</v>
      </c>
      <c r="AY182" s="17" t="s">
        <v>136</v>
      </c>
      <c r="BE182" s="145">
        <f>IF(N182="základní",J182,0)</f>
        <v>0</v>
      </c>
      <c r="BF182" s="145">
        <f>IF(N182="snížená",J182,0)</f>
        <v>0</v>
      </c>
      <c r="BG182" s="145">
        <f>IF(N182="zákl. přenesená",J182,0)</f>
        <v>0</v>
      </c>
      <c r="BH182" s="145">
        <f>IF(N182="sníž. přenesená",J182,0)</f>
        <v>0</v>
      </c>
      <c r="BI182" s="145">
        <f>IF(N182="nulová",J182,0)</f>
        <v>0</v>
      </c>
      <c r="BJ182" s="17" t="s">
        <v>81</v>
      </c>
      <c r="BK182" s="145">
        <f>ROUND(I182*H182,2)</f>
        <v>0</v>
      </c>
      <c r="BL182" s="17" t="s">
        <v>226</v>
      </c>
      <c r="BM182" s="144" t="s">
        <v>1030</v>
      </c>
    </row>
    <row r="183" spans="2:65" s="1" customFormat="1" ht="21.75" customHeight="1">
      <c r="B183" s="32"/>
      <c r="C183" s="133" t="s">
        <v>341</v>
      </c>
      <c r="D183" s="133" t="s">
        <v>138</v>
      </c>
      <c r="E183" s="134" t="s">
        <v>1031</v>
      </c>
      <c r="F183" s="135" t="s">
        <v>1032</v>
      </c>
      <c r="G183" s="136" t="s">
        <v>229</v>
      </c>
      <c r="H183" s="137">
        <v>75</v>
      </c>
      <c r="I183" s="138"/>
      <c r="J183" s="139">
        <f>ROUND(I183*H183,2)</f>
        <v>0</v>
      </c>
      <c r="K183" s="135" t="s">
        <v>1</v>
      </c>
      <c r="L183" s="32"/>
      <c r="M183" s="140" t="s">
        <v>1</v>
      </c>
      <c r="N183" s="141" t="s">
        <v>38</v>
      </c>
      <c r="P183" s="142">
        <f>O183*H183</f>
        <v>0</v>
      </c>
      <c r="Q183" s="142">
        <v>0</v>
      </c>
      <c r="R183" s="142">
        <f>Q183*H183</f>
        <v>0</v>
      </c>
      <c r="S183" s="142">
        <v>0</v>
      </c>
      <c r="T183" s="143">
        <f>S183*H183</f>
        <v>0</v>
      </c>
      <c r="AR183" s="144" t="s">
        <v>226</v>
      </c>
      <c r="AT183" s="144" t="s">
        <v>138</v>
      </c>
      <c r="AU183" s="144" t="s">
        <v>83</v>
      </c>
      <c r="AY183" s="17" t="s">
        <v>136</v>
      </c>
      <c r="BE183" s="145">
        <f>IF(N183="základní",J183,0)</f>
        <v>0</v>
      </c>
      <c r="BF183" s="145">
        <f>IF(N183="snížená",J183,0)</f>
        <v>0</v>
      </c>
      <c r="BG183" s="145">
        <f>IF(N183="zákl. přenesená",J183,0)</f>
        <v>0</v>
      </c>
      <c r="BH183" s="145">
        <f>IF(N183="sníž. přenesená",J183,0)</f>
        <v>0</v>
      </c>
      <c r="BI183" s="145">
        <f>IF(N183="nulová",J183,0)</f>
        <v>0</v>
      </c>
      <c r="BJ183" s="17" t="s">
        <v>81</v>
      </c>
      <c r="BK183" s="145">
        <f>ROUND(I183*H183,2)</f>
        <v>0</v>
      </c>
      <c r="BL183" s="17" t="s">
        <v>226</v>
      </c>
      <c r="BM183" s="144" t="s">
        <v>1033</v>
      </c>
    </row>
    <row r="184" spans="2:65" s="13" customFormat="1" ht="11.25">
      <c r="B184" s="153"/>
      <c r="D184" s="147" t="s">
        <v>145</v>
      </c>
      <c r="E184" s="154" t="s">
        <v>1</v>
      </c>
      <c r="F184" s="155" t="s">
        <v>1034</v>
      </c>
      <c r="H184" s="156">
        <v>75</v>
      </c>
      <c r="I184" s="157"/>
      <c r="L184" s="153"/>
      <c r="M184" s="158"/>
      <c r="T184" s="159"/>
      <c r="AT184" s="154" t="s">
        <v>145</v>
      </c>
      <c r="AU184" s="154" t="s">
        <v>83</v>
      </c>
      <c r="AV184" s="13" t="s">
        <v>83</v>
      </c>
      <c r="AW184" s="13" t="s">
        <v>30</v>
      </c>
      <c r="AX184" s="13" t="s">
        <v>81</v>
      </c>
      <c r="AY184" s="154" t="s">
        <v>136</v>
      </c>
    </row>
    <row r="185" spans="2:65" s="1" customFormat="1" ht="24.2" customHeight="1">
      <c r="B185" s="32"/>
      <c r="C185" s="133" t="s">
        <v>349</v>
      </c>
      <c r="D185" s="133" t="s">
        <v>138</v>
      </c>
      <c r="E185" s="134" t="s">
        <v>1035</v>
      </c>
      <c r="F185" s="135" t="s">
        <v>1036</v>
      </c>
      <c r="G185" s="136" t="s">
        <v>229</v>
      </c>
      <c r="H185" s="137">
        <v>31</v>
      </c>
      <c r="I185" s="138"/>
      <c r="J185" s="139">
        <f>ROUND(I185*H185,2)</f>
        <v>0</v>
      </c>
      <c r="K185" s="135" t="s">
        <v>1</v>
      </c>
      <c r="L185" s="32"/>
      <c r="M185" s="140" t="s">
        <v>1</v>
      </c>
      <c r="N185" s="141" t="s">
        <v>38</v>
      </c>
      <c r="P185" s="142">
        <f>O185*H185</f>
        <v>0</v>
      </c>
      <c r="Q185" s="142">
        <v>0</v>
      </c>
      <c r="R185" s="142">
        <f>Q185*H185</f>
        <v>0</v>
      </c>
      <c r="S185" s="142">
        <v>0</v>
      </c>
      <c r="T185" s="143">
        <f>S185*H185</f>
        <v>0</v>
      </c>
      <c r="AR185" s="144" t="s">
        <v>226</v>
      </c>
      <c r="AT185" s="144" t="s">
        <v>138</v>
      </c>
      <c r="AU185" s="144" t="s">
        <v>83</v>
      </c>
      <c r="AY185" s="17" t="s">
        <v>136</v>
      </c>
      <c r="BE185" s="145">
        <f>IF(N185="základní",J185,0)</f>
        <v>0</v>
      </c>
      <c r="BF185" s="145">
        <f>IF(N185="snížená",J185,0)</f>
        <v>0</v>
      </c>
      <c r="BG185" s="145">
        <f>IF(N185="zákl. přenesená",J185,0)</f>
        <v>0</v>
      </c>
      <c r="BH185" s="145">
        <f>IF(N185="sníž. přenesená",J185,0)</f>
        <v>0</v>
      </c>
      <c r="BI185" s="145">
        <f>IF(N185="nulová",J185,0)</f>
        <v>0</v>
      </c>
      <c r="BJ185" s="17" t="s">
        <v>81</v>
      </c>
      <c r="BK185" s="145">
        <f>ROUND(I185*H185,2)</f>
        <v>0</v>
      </c>
      <c r="BL185" s="17" t="s">
        <v>226</v>
      </c>
      <c r="BM185" s="144" t="s">
        <v>1037</v>
      </c>
    </row>
    <row r="186" spans="2:65" s="13" customFormat="1" ht="11.25">
      <c r="B186" s="153"/>
      <c r="D186" s="147" t="s">
        <v>145</v>
      </c>
      <c r="E186" s="154" t="s">
        <v>1</v>
      </c>
      <c r="F186" s="155" t="s">
        <v>992</v>
      </c>
      <c r="H186" s="156">
        <v>31</v>
      </c>
      <c r="I186" s="157"/>
      <c r="L186" s="153"/>
      <c r="M186" s="158"/>
      <c r="T186" s="159"/>
      <c r="AT186" s="154" t="s">
        <v>145</v>
      </c>
      <c r="AU186" s="154" t="s">
        <v>83</v>
      </c>
      <c r="AV186" s="13" t="s">
        <v>83</v>
      </c>
      <c r="AW186" s="13" t="s">
        <v>30</v>
      </c>
      <c r="AX186" s="13" t="s">
        <v>81</v>
      </c>
      <c r="AY186" s="154" t="s">
        <v>136</v>
      </c>
    </row>
    <row r="187" spans="2:65" s="1" customFormat="1" ht="24.2" customHeight="1">
      <c r="B187" s="32"/>
      <c r="C187" s="133" t="s">
        <v>354</v>
      </c>
      <c r="D187" s="133" t="s">
        <v>138</v>
      </c>
      <c r="E187" s="134" t="s">
        <v>1038</v>
      </c>
      <c r="F187" s="135" t="s">
        <v>1039</v>
      </c>
      <c r="G187" s="136" t="s">
        <v>615</v>
      </c>
      <c r="H187" s="184"/>
      <c r="I187" s="138"/>
      <c r="J187" s="139">
        <f>ROUND(I187*H187,2)</f>
        <v>0</v>
      </c>
      <c r="K187" s="135" t="s">
        <v>1</v>
      </c>
      <c r="L187" s="32"/>
      <c r="M187" s="140" t="s">
        <v>1</v>
      </c>
      <c r="N187" s="141" t="s">
        <v>38</v>
      </c>
      <c r="P187" s="142">
        <f>O187*H187</f>
        <v>0</v>
      </c>
      <c r="Q187" s="142">
        <v>0</v>
      </c>
      <c r="R187" s="142">
        <f>Q187*H187</f>
        <v>0</v>
      </c>
      <c r="S187" s="142">
        <v>0</v>
      </c>
      <c r="T187" s="143">
        <f>S187*H187</f>
        <v>0</v>
      </c>
      <c r="AR187" s="144" t="s">
        <v>226</v>
      </c>
      <c r="AT187" s="144" t="s">
        <v>138</v>
      </c>
      <c r="AU187" s="144" t="s">
        <v>83</v>
      </c>
      <c r="AY187" s="17" t="s">
        <v>136</v>
      </c>
      <c r="BE187" s="145">
        <f>IF(N187="základní",J187,0)</f>
        <v>0</v>
      </c>
      <c r="BF187" s="145">
        <f>IF(N187="snížená",J187,0)</f>
        <v>0</v>
      </c>
      <c r="BG187" s="145">
        <f>IF(N187="zákl. přenesená",J187,0)</f>
        <v>0</v>
      </c>
      <c r="BH187" s="145">
        <f>IF(N187="sníž. přenesená",J187,0)</f>
        <v>0</v>
      </c>
      <c r="BI187" s="145">
        <f>IF(N187="nulová",J187,0)</f>
        <v>0</v>
      </c>
      <c r="BJ187" s="17" t="s">
        <v>81</v>
      </c>
      <c r="BK187" s="145">
        <f>ROUND(I187*H187,2)</f>
        <v>0</v>
      </c>
      <c r="BL187" s="17" t="s">
        <v>226</v>
      </c>
      <c r="BM187" s="144" t="s">
        <v>1040</v>
      </c>
    </row>
    <row r="188" spans="2:65" s="1" customFormat="1" ht="24.2" customHeight="1">
      <c r="B188" s="32"/>
      <c r="C188" s="174" t="s">
        <v>358</v>
      </c>
      <c r="D188" s="174" t="s">
        <v>336</v>
      </c>
      <c r="E188" s="175" t="s">
        <v>1041</v>
      </c>
      <c r="F188" s="176" t="s">
        <v>1042</v>
      </c>
      <c r="G188" s="177" t="s">
        <v>457</v>
      </c>
      <c r="H188" s="178">
        <v>2</v>
      </c>
      <c r="I188" s="179"/>
      <c r="J188" s="180">
        <f>ROUND(I188*H188,2)</f>
        <v>0</v>
      </c>
      <c r="K188" s="176" t="s">
        <v>1</v>
      </c>
      <c r="L188" s="181"/>
      <c r="M188" s="182" t="s">
        <v>1</v>
      </c>
      <c r="N188" s="183" t="s">
        <v>38</v>
      </c>
      <c r="P188" s="142">
        <f>O188*H188</f>
        <v>0</v>
      </c>
      <c r="Q188" s="142">
        <v>4.0000000000000002E-4</v>
      </c>
      <c r="R188" s="142">
        <f>Q188*H188</f>
        <v>8.0000000000000004E-4</v>
      </c>
      <c r="S188" s="142">
        <v>0</v>
      </c>
      <c r="T188" s="143">
        <f>S188*H188</f>
        <v>0</v>
      </c>
      <c r="AR188" s="144" t="s">
        <v>349</v>
      </c>
      <c r="AT188" s="144" t="s">
        <v>336</v>
      </c>
      <c r="AU188" s="144" t="s">
        <v>83</v>
      </c>
      <c r="AY188" s="17" t="s">
        <v>136</v>
      </c>
      <c r="BE188" s="145">
        <f>IF(N188="základní",J188,0)</f>
        <v>0</v>
      </c>
      <c r="BF188" s="145">
        <f>IF(N188="snížená",J188,0)</f>
        <v>0</v>
      </c>
      <c r="BG188" s="145">
        <f>IF(N188="zákl. přenesená",J188,0)</f>
        <v>0</v>
      </c>
      <c r="BH188" s="145">
        <f>IF(N188="sníž. přenesená",J188,0)</f>
        <v>0</v>
      </c>
      <c r="BI188" s="145">
        <f>IF(N188="nulová",J188,0)</f>
        <v>0</v>
      </c>
      <c r="BJ188" s="17" t="s">
        <v>81</v>
      </c>
      <c r="BK188" s="145">
        <f>ROUND(I188*H188,2)</f>
        <v>0</v>
      </c>
      <c r="BL188" s="17" t="s">
        <v>226</v>
      </c>
      <c r="BM188" s="144" t="s">
        <v>1043</v>
      </c>
    </row>
    <row r="189" spans="2:65" s="11" customFormat="1" ht="22.9" customHeight="1">
      <c r="B189" s="121"/>
      <c r="D189" s="122" t="s">
        <v>72</v>
      </c>
      <c r="E189" s="131" t="s">
        <v>1044</v>
      </c>
      <c r="F189" s="131" t="s">
        <v>1045</v>
      </c>
      <c r="I189" s="124"/>
      <c r="J189" s="132">
        <f>BK189</f>
        <v>0</v>
      </c>
      <c r="L189" s="121"/>
      <c r="M189" s="126"/>
      <c r="P189" s="127">
        <f>SUM(P190:P219)</f>
        <v>0</v>
      </c>
      <c r="R189" s="127">
        <f>SUM(R190:R219)</f>
        <v>0.22875000000000001</v>
      </c>
      <c r="T189" s="128">
        <f>SUM(T190:T219)</f>
        <v>0</v>
      </c>
      <c r="AR189" s="122" t="s">
        <v>83</v>
      </c>
      <c r="AT189" s="129" t="s">
        <v>72</v>
      </c>
      <c r="AU189" s="129" t="s">
        <v>81</v>
      </c>
      <c r="AY189" s="122" t="s">
        <v>136</v>
      </c>
      <c r="BK189" s="130">
        <f>SUM(BK190:BK219)</f>
        <v>0</v>
      </c>
    </row>
    <row r="190" spans="2:65" s="1" customFormat="1" ht="24.2" customHeight="1">
      <c r="B190" s="32"/>
      <c r="C190" s="133" t="s">
        <v>362</v>
      </c>
      <c r="D190" s="133" t="s">
        <v>138</v>
      </c>
      <c r="E190" s="134" t="s">
        <v>1046</v>
      </c>
      <c r="F190" s="135" t="s">
        <v>1047</v>
      </c>
      <c r="G190" s="136" t="s">
        <v>229</v>
      </c>
      <c r="H190" s="137">
        <v>6</v>
      </c>
      <c r="I190" s="138"/>
      <c r="J190" s="139">
        <f>ROUND(I190*H190,2)</f>
        <v>0</v>
      </c>
      <c r="K190" s="135" t="s">
        <v>1</v>
      </c>
      <c r="L190" s="32"/>
      <c r="M190" s="140" t="s">
        <v>1</v>
      </c>
      <c r="N190" s="141" t="s">
        <v>38</v>
      </c>
      <c r="P190" s="142">
        <f>O190*H190</f>
        <v>0</v>
      </c>
      <c r="Q190" s="142">
        <v>2.4499999999999999E-3</v>
      </c>
      <c r="R190" s="142">
        <f>Q190*H190</f>
        <v>1.47E-2</v>
      </c>
      <c r="S190" s="142">
        <v>0</v>
      </c>
      <c r="T190" s="143">
        <f>S190*H190</f>
        <v>0</v>
      </c>
      <c r="AR190" s="144" t="s">
        <v>226</v>
      </c>
      <c r="AT190" s="144" t="s">
        <v>138</v>
      </c>
      <c r="AU190" s="144" t="s">
        <v>83</v>
      </c>
      <c r="AY190" s="17" t="s">
        <v>136</v>
      </c>
      <c r="BE190" s="145">
        <f>IF(N190="základní",J190,0)</f>
        <v>0</v>
      </c>
      <c r="BF190" s="145">
        <f>IF(N190="snížená",J190,0)</f>
        <v>0</v>
      </c>
      <c r="BG190" s="145">
        <f>IF(N190="zákl. přenesená",J190,0)</f>
        <v>0</v>
      </c>
      <c r="BH190" s="145">
        <f>IF(N190="sníž. přenesená",J190,0)</f>
        <v>0</v>
      </c>
      <c r="BI190" s="145">
        <f>IF(N190="nulová",J190,0)</f>
        <v>0</v>
      </c>
      <c r="BJ190" s="17" t="s">
        <v>81</v>
      </c>
      <c r="BK190" s="145">
        <f>ROUND(I190*H190,2)</f>
        <v>0</v>
      </c>
      <c r="BL190" s="17" t="s">
        <v>226</v>
      </c>
      <c r="BM190" s="144" t="s">
        <v>1048</v>
      </c>
    </row>
    <row r="191" spans="2:65" s="1" customFormat="1" ht="24.2" customHeight="1">
      <c r="B191" s="32"/>
      <c r="C191" s="133" t="s">
        <v>366</v>
      </c>
      <c r="D191" s="133" t="s">
        <v>138</v>
      </c>
      <c r="E191" s="134" t="s">
        <v>1049</v>
      </c>
      <c r="F191" s="135" t="s">
        <v>1050</v>
      </c>
      <c r="G191" s="136" t="s">
        <v>229</v>
      </c>
      <c r="H191" s="137">
        <v>43</v>
      </c>
      <c r="I191" s="138"/>
      <c r="J191" s="139">
        <f>ROUND(I191*H191,2)</f>
        <v>0</v>
      </c>
      <c r="K191" s="135" t="s">
        <v>1</v>
      </c>
      <c r="L191" s="32"/>
      <c r="M191" s="140" t="s">
        <v>1</v>
      </c>
      <c r="N191" s="141" t="s">
        <v>38</v>
      </c>
      <c r="P191" s="142">
        <f>O191*H191</f>
        <v>0</v>
      </c>
      <c r="Q191" s="142">
        <v>9.7999999999999997E-4</v>
      </c>
      <c r="R191" s="142">
        <f>Q191*H191</f>
        <v>4.2139999999999997E-2</v>
      </c>
      <c r="S191" s="142">
        <v>0</v>
      </c>
      <c r="T191" s="143">
        <f>S191*H191</f>
        <v>0</v>
      </c>
      <c r="AR191" s="144" t="s">
        <v>226</v>
      </c>
      <c r="AT191" s="144" t="s">
        <v>138</v>
      </c>
      <c r="AU191" s="144" t="s">
        <v>83</v>
      </c>
      <c r="AY191" s="17" t="s">
        <v>136</v>
      </c>
      <c r="BE191" s="145">
        <f>IF(N191="základní",J191,0)</f>
        <v>0</v>
      </c>
      <c r="BF191" s="145">
        <f>IF(N191="snížená",J191,0)</f>
        <v>0</v>
      </c>
      <c r="BG191" s="145">
        <f>IF(N191="zákl. přenesená",J191,0)</f>
        <v>0</v>
      </c>
      <c r="BH191" s="145">
        <f>IF(N191="sníž. přenesená",J191,0)</f>
        <v>0</v>
      </c>
      <c r="BI191" s="145">
        <f>IF(N191="nulová",J191,0)</f>
        <v>0</v>
      </c>
      <c r="BJ191" s="17" t="s">
        <v>81</v>
      </c>
      <c r="BK191" s="145">
        <f>ROUND(I191*H191,2)</f>
        <v>0</v>
      </c>
      <c r="BL191" s="17" t="s">
        <v>226</v>
      </c>
      <c r="BM191" s="144" t="s">
        <v>1051</v>
      </c>
    </row>
    <row r="192" spans="2:65" s="13" customFormat="1" ht="11.25">
      <c r="B192" s="153"/>
      <c r="D192" s="147" t="s">
        <v>145</v>
      </c>
      <c r="E192" s="154" t="s">
        <v>1</v>
      </c>
      <c r="F192" s="155" t="s">
        <v>1052</v>
      </c>
      <c r="H192" s="156">
        <v>43</v>
      </c>
      <c r="I192" s="157"/>
      <c r="L192" s="153"/>
      <c r="M192" s="158"/>
      <c r="T192" s="159"/>
      <c r="AT192" s="154" t="s">
        <v>145</v>
      </c>
      <c r="AU192" s="154" t="s">
        <v>83</v>
      </c>
      <c r="AV192" s="13" t="s">
        <v>83</v>
      </c>
      <c r="AW192" s="13" t="s">
        <v>30</v>
      </c>
      <c r="AX192" s="13" t="s">
        <v>81</v>
      </c>
      <c r="AY192" s="154" t="s">
        <v>136</v>
      </c>
    </row>
    <row r="193" spans="2:65" s="1" customFormat="1" ht="24.2" customHeight="1">
      <c r="B193" s="32"/>
      <c r="C193" s="133" t="s">
        <v>384</v>
      </c>
      <c r="D193" s="133" t="s">
        <v>138</v>
      </c>
      <c r="E193" s="134" t="s">
        <v>1053</v>
      </c>
      <c r="F193" s="135" t="s">
        <v>1054</v>
      </c>
      <c r="G193" s="136" t="s">
        <v>229</v>
      </c>
      <c r="H193" s="137">
        <v>35</v>
      </c>
      <c r="I193" s="138"/>
      <c r="J193" s="139">
        <f>ROUND(I193*H193,2)</f>
        <v>0</v>
      </c>
      <c r="K193" s="135" t="s">
        <v>1</v>
      </c>
      <c r="L193" s="32"/>
      <c r="M193" s="140" t="s">
        <v>1</v>
      </c>
      <c r="N193" s="141" t="s">
        <v>38</v>
      </c>
      <c r="P193" s="142">
        <f>O193*H193</f>
        <v>0</v>
      </c>
      <c r="Q193" s="142">
        <v>1.2600000000000001E-3</v>
      </c>
      <c r="R193" s="142">
        <f>Q193*H193</f>
        <v>4.41E-2</v>
      </c>
      <c r="S193" s="142">
        <v>0</v>
      </c>
      <c r="T193" s="143">
        <f>S193*H193</f>
        <v>0</v>
      </c>
      <c r="AR193" s="144" t="s">
        <v>226</v>
      </c>
      <c r="AT193" s="144" t="s">
        <v>138</v>
      </c>
      <c r="AU193" s="144" t="s">
        <v>83</v>
      </c>
      <c r="AY193" s="17" t="s">
        <v>136</v>
      </c>
      <c r="BE193" s="145">
        <f>IF(N193="základní",J193,0)</f>
        <v>0</v>
      </c>
      <c r="BF193" s="145">
        <f>IF(N193="snížená",J193,0)</f>
        <v>0</v>
      </c>
      <c r="BG193" s="145">
        <f>IF(N193="zákl. přenesená",J193,0)</f>
        <v>0</v>
      </c>
      <c r="BH193" s="145">
        <f>IF(N193="sníž. přenesená",J193,0)</f>
        <v>0</v>
      </c>
      <c r="BI193" s="145">
        <f>IF(N193="nulová",J193,0)</f>
        <v>0</v>
      </c>
      <c r="BJ193" s="17" t="s">
        <v>81</v>
      </c>
      <c r="BK193" s="145">
        <f>ROUND(I193*H193,2)</f>
        <v>0</v>
      </c>
      <c r="BL193" s="17" t="s">
        <v>226</v>
      </c>
      <c r="BM193" s="144" t="s">
        <v>1055</v>
      </c>
    </row>
    <row r="194" spans="2:65" s="13" customFormat="1" ht="11.25">
      <c r="B194" s="153"/>
      <c r="D194" s="147" t="s">
        <v>145</v>
      </c>
      <c r="E194" s="154" t="s">
        <v>1</v>
      </c>
      <c r="F194" s="155" t="s">
        <v>1056</v>
      </c>
      <c r="H194" s="156">
        <v>35</v>
      </c>
      <c r="I194" s="157"/>
      <c r="L194" s="153"/>
      <c r="M194" s="158"/>
      <c r="T194" s="159"/>
      <c r="AT194" s="154" t="s">
        <v>145</v>
      </c>
      <c r="AU194" s="154" t="s">
        <v>83</v>
      </c>
      <c r="AV194" s="13" t="s">
        <v>83</v>
      </c>
      <c r="AW194" s="13" t="s">
        <v>30</v>
      </c>
      <c r="AX194" s="13" t="s">
        <v>81</v>
      </c>
      <c r="AY194" s="154" t="s">
        <v>136</v>
      </c>
    </row>
    <row r="195" spans="2:65" s="1" customFormat="1" ht="24.2" customHeight="1">
      <c r="B195" s="32"/>
      <c r="C195" s="133" t="s">
        <v>392</v>
      </c>
      <c r="D195" s="133" t="s">
        <v>138</v>
      </c>
      <c r="E195" s="134" t="s">
        <v>1057</v>
      </c>
      <c r="F195" s="135" t="s">
        <v>1058</v>
      </c>
      <c r="G195" s="136" t="s">
        <v>229</v>
      </c>
      <c r="H195" s="137">
        <v>20</v>
      </c>
      <c r="I195" s="138"/>
      <c r="J195" s="139">
        <f>ROUND(I195*H195,2)</f>
        <v>0</v>
      </c>
      <c r="K195" s="135" t="s">
        <v>1</v>
      </c>
      <c r="L195" s="32"/>
      <c r="M195" s="140" t="s">
        <v>1</v>
      </c>
      <c r="N195" s="141" t="s">
        <v>38</v>
      </c>
      <c r="P195" s="142">
        <f>O195*H195</f>
        <v>0</v>
      </c>
      <c r="Q195" s="142">
        <v>1.5299999999999999E-3</v>
      </c>
      <c r="R195" s="142">
        <f>Q195*H195</f>
        <v>3.0599999999999999E-2</v>
      </c>
      <c r="S195" s="142">
        <v>0</v>
      </c>
      <c r="T195" s="143">
        <f>S195*H195</f>
        <v>0</v>
      </c>
      <c r="AR195" s="144" t="s">
        <v>226</v>
      </c>
      <c r="AT195" s="144" t="s">
        <v>138</v>
      </c>
      <c r="AU195" s="144" t="s">
        <v>83</v>
      </c>
      <c r="AY195" s="17" t="s">
        <v>136</v>
      </c>
      <c r="BE195" s="145">
        <f>IF(N195="základní",J195,0)</f>
        <v>0</v>
      </c>
      <c r="BF195" s="145">
        <f>IF(N195="snížená",J195,0)</f>
        <v>0</v>
      </c>
      <c r="BG195" s="145">
        <f>IF(N195="zákl. přenesená",J195,0)</f>
        <v>0</v>
      </c>
      <c r="BH195" s="145">
        <f>IF(N195="sníž. přenesená",J195,0)</f>
        <v>0</v>
      </c>
      <c r="BI195" s="145">
        <f>IF(N195="nulová",J195,0)</f>
        <v>0</v>
      </c>
      <c r="BJ195" s="17" t="s">
        <v>81</v>
      </c>
      <c r="BK195" s="145">
        <f>ROUND(I195*H195,2)</f>
        <v>0</v>
      </c>
      <c r="BL195" s="17" t="s">
        <v>226</v>
      </c>
      <c r="BM195" s="144" t="s">
        <v>1059</v>
      </c>
    </row>
    <row r="196" spans="2:65" s="13" customFormat="1" ht="11.25">
      <c r="B196" s="153"/>
      <c r="D196" s="147" t="s">
        <v>145</v>
      </c>
      <c r="E196" s="154" t="s">
        <v>1</v>
      </c>
      <c r="F196" s="155" t="s">
        <v>1060</v>
      </c>
      <c r="H196" s="156">
        <v>20</v>
      </c>
      <c r="I196" s="157"/>
      <c r="L196" s="153"/>
      <c r="M196" s="158"/>
      <c r="T196" s="159"/>
      <c r="AT196" s="154" t="s">
        <v>145</v>
      </c>
      <c r="AU196" s="154" t="s">
        <v>83</v>
      </c>
      <c r="AV196" s="13" t="s">
        <v>83</v>
      </c>
      <c r="AW196" s="13" t="s">
        <v>30</v>
      </c>
      <c r="AX196" s="13" t="s">
        <v>81</v>
      </c>
      <c r="AY196" s="154" t="s">
        <v>136</v>
      </c>
    </row>
    <row r="197" spans="2:65" s="1" customFormat="1" ht="24.2" customHeight="1">
      <c r="B197" s="32"/>
      <c r="C197" s="133" t="s">
        <v>410</v>
      </c>
      <c r="D197" s="133" t="s">
        <v>138</v>
      </c>
      <c r="E197" s="134" t="s">
        <v>1061</v>
      </c>
      <c r="F197" s="135" t="s">
        <v>1062</v>
      </c>
      <c r="G197" s="136" t="s">
        <v>229</v>
      </c>
      <c r="H197" s="137">
        <v>19</v>
      </c>
      <c r="I197" s="138"/>
      <c r="J197" s="139">
        <f>ROUND(I197*H197,2)</f>
        <v>0</v>
      </c>
      <c r="K197" s="135" t="s">
        <v>1</v>
      </c>
      <c r="L197" s="32"/>
      <c r="M197" s="140" t="s">
        <v>1</v>
      </c>
      <c r="N197" s="141" t="s">
        <v>38</v>
      </c>
      <c r="P197" s="142">
        <f>O197*H197</f>
        <v>0</v>
      </c>
      <c r="Q197" s="142">
        <v>2.8400000000000001E-3</v>
      </c>
      <c r="R197" s="142">
        <f>Q197*H197</f>
        <v>5.3960000000000001E-2</v>
      </c>
      <c r="S197" s="142">
        <v>0</v>
      </c>
      <c r="T197" s="143">
        <f>S197*H197</f>
        <v>0</v>
      </c>
      <c r="AR197" s="144" t="s">
        <v>226</v>
      </c>
      <c r="AT197" s="144" t="s">
        <v>138</v>
      </c>
      <c r="AU197" s="144" t="s">
        <v>83</v>
      </c>
      <c r="AY197" s="17" t="s">
        <v>136</v>
      </c>
      <c r="BE197" s="145">
        <f>IF(N197="základní",J197,0)</f>
        <v>0</v>
      </c>
      <c r="BF197" s="145">
        <f>IF(N197="snížená",J197,0)</f>
        <v>0</v>
      </c>
      <c r="BG197" s="145">
        <f>IF(N197="zákl. přenesená",J197,0)</f>
        <v>0</v>
      </c>
      <c r="BH197" s="145">
        <f>IF(N197="sníž. přenesená",J197,0)</f>
        <v>0</v>
      </c>
      <c r="BI197" s="145">
        <f>IF(N197="nulová",J197,0)</f>
        <v>0</v>
      </c>
      <c r="BJ197" s="17" t="s">
        <v>81</v>
      </c>
      <c r="BK197" s="145">
        <f>ROUND(I197*H197,2)</f>
        <v>0</v>
      </c>
      <c r="BL197" s="17" t="s">
        <v>226</v>
      </c>
      <c r="BM197" s="144" t="s">
        <v>1063</v>
      </c>
    </row>
    <row r="198" spans="2:65" s="13" customFormat="1" ht="11.25">
      <c r="B198" s="153"/>
      <c r="D198" s="147" t="s">
        <v>145</v>
      </c>
      <c r="E198" s="154" t="s">
        <v>1</v>
      </c>
      <c r="F198" s="155" t="s">
        <v>1064</v>
      </c>
      <c r="H198" s="156">
        <v>19</v>
      </c>
      <c r="I198" s="157"/>
      <c r="L198" s="153"/>
      <c r="M198" s="158"/>
      <c r="T198" s="159"/>
      <c r="AT198" s="154" t="s">
        <v>145</v>
      </c>
      <c r="AU198" s="154" t="s">
        <v>83</v>
      </c>
      <c r="AV198" s="13" t="s">
        <v>83</v>
      </c>
      <c r="AW198" s="13" t="s">
        <v>30</v>
      </c>
      <c r="AX198" s="13" t="s">
        <v>81</v>
      </c>
      <c r="AY198" s="154" t="s">
        <v>136</v>
      </c>
    </row>
    <row r="199" spans="2:65" s="1" customFormat="1" ht="37.9" customHeight="1">
      <c r="B199" s="32"/>
      <c r="C199" s="133" t="s">
        <v>416</v>
      </c>
      <c r="D199" s="133" t="s">
        <v>138</v>
      </c>
      <c r="E199" s="134" t="s">
        <v>1065</v>
      </c>
      <c r="F199" s="135" t="s">
        <v>1066</v>
      </c>
      <c r="G199" s="136" t="s">
        <v>229</v>
      </c>
      <c r="H199" s="137">
        <v>25</v>
      </c>
      <c r="I199" s="138"/>
      <c r="J199" s="139">
        <f>ROUND(I199*H199,2)</f>
        <v>0</v>
      </c>
      <c r="K199" s="135" t="s">
        <v>1</v>
      </c>
      <c r="L199" s="32"/>
      <c r="M199" s="140" t="s">
        <v>1</v>
      </c>
      <c r="N199" s="141" t="s">
        <v>38</v>
      </c>
      <c r="P199" s="142">
        <f>O199*H199</f>
        <v>0</v>
      </c>
      <c r="Q199" s="142">
        <v>6.9999999999999994E-5</v>
      </c>
      <c r="R199" s="142">
        <f>Q199*H199</f>
        <v>1.7499999999999998E-3</v>
      </c>
      <c r="S199" s="142">
        <v>0</v>
      </c>
      <c r="T199" s="143">
        <f>S199*H199</f>
        <v>0</v>
      </c>
      <c r="AR199" s="144" t="s">
        <v>226</v>
      </c>
      <c r="AT199" s="144" t="s">
        <v>138</v>
      </c>
      <c r="AU199" s="144" t="s">
        <v>83</v>
      </c>
      <c r="AY199" s="17" t="s">
        <v>136</v>
      </c>
      <c r="BE199" s="145">
        <f>IF(N199="základní",J199,0)</f>
        <v>0</v>
      </c>
      <c r="BF199" s="145">
        <f>IF(N199="snížená",J199,0)</f>
        <v>0</v>
      </c>
      <c r="BG199" s="145">
        <f>IF(N199="zákl. přenesená",J199,0)</f>
        <v>0</v>
      </c>
      <c r="BH199" s="145">
        <f>IF(N199="sníž. přenesená",J199,0)</f>
        <v>0</v>
      </c>
      <c r="BI199" s="145">
        <f>IF(N199="nulová",J199,0)</f>
        <v>0</v>
      </c>
      <c r="BJ199" s="17" t="s">
        <v>81</v>
      </c>
      <c r="BK199" s="145">
        <f>ROUND(I199*H199,2)</f>
        <v>0</v>
      </c>
      <c r="BL199" s="17" t="s">
        <v>226</v>
      </c>
      <c r="BM199" s="144" t="s">
        <v>1067</v>
      </c>
    </row>
    <row r="200" spans="2:65" s="1" customFormat="1" ht="37.9" customHeight="1">
      <c r="B200" s="32"/>
      <c r="C200" s="133" t="s">
        <v>420</v>
      </c>
      <c r="D200" s="133" t="s">
        <v>138</v>
      </c>
      <c r="E200" s="134" t="s">
        <v>1068</v>
      </c>
      <c r="F200" s="135" t="s">
        <v>1069</v>
      </c>
      <c r="G200" s="136" t="s">
        <v>229</v>
      </c>
      <c r="H200" s="137">
        <v>42</v>
      </c>
      <c r="I200" s="138"/>
      <c r="J200" s="139">
        <f>ROUND(I200*H200,2)</f>
        <v>0</v>
      </c>
      <c r="K200" s="135" t="s">
        <v>1</v>
      </c>
      <c r="L200" s="32"/>
      <c r="M200" s="140" t="s">
        <v>1</v>
      </c>
      <c r="N200" s="141" t="s">
        <v>38</v>
      </c>
      <c r="P200" s="142">
        <f>O200*H200</f>
        <v>0</v>
      </c>
      <c r="Q200" s="142">
        <v>9.0000000000000006E-5</v>
      </c>
      <c r="R200" s="142">
        <f>Q200*H200</f>
        <v>3.7800000000000004E-3</v>
      </c>
      <c r="S200" s="142">
        <v>0</v>
      </c>
      <c r="T200" s="143">
        <f>S200*H200</f>
        <v>0</v>
      </c>
      <c r="AR200" s="144" t="s">
        <v>226</v>
      </c>
      <c r="AT200" s="144" t="s">
        <v>138</v>
      </c>
      <c r="AU200" s="144" t="s">
        <v>83</v>
      </c>
      <c r="AY200" s="17" t="s">
        <v>136</v>
      </c>
      <c r="BE200" s="145">
        <f>IF(N200="základní",J200,0)</f>
        <v>0</v>
      </c>
      <c r="BF200" s="145">
        <f>IF(N200="snížená",J200,0)</f>
        <v>0</v>
      </c>
      <c r="BG200" s="145">
        <f>IF(N200="zákl. přenesená",J200,0)</f>
        <v>0</v>
      </c>
      <c r="BH200" s="145">
        <f>IF(N200="sníž. přenesená",J200,0)</f>
        <v>0</v>
      </c>
      <c r="BI200" s="145">
        <f>IF(N200="nulová",J200,0)</f>
        <v>0</v>
      </c>
      <c r="BJ200" s="17" t="s">
        <v>81</v>
      </c>
      <c r="BK200" s="145">
        <f>ROUND(I200*H200,2)</f>
        <v>0</v>
      </c>
      <c r="BL200" s="17" t="s">
        <v>226</v>
      </c>
      <c r="BM200" s="144" t="s">
        <v>1070</v>
      </c>
    </row>
    <row r="201" spans="2:65" s="13" customFormat="1" ht="11.25">
      <c r="B201" s="153"/>
      <c r="D201" s="147" t="s">
        <v>145</v>
      </c>
      <c r="E201" s="154" t="s">
        <v>1</v>
      </c>
      <c r="F201" s="155" t="s">
        <v>1071</v>
      </c>
      <c r="H201" s="156">
        <v>42</v>
      </c>
      <c r="I201" s="157"/>
      <c r="L201" s="153"/>
      <c r="M201" s="158"/>
      <c r="T201" s="159"/>
      <c r="AT201" s="154" t="s">
        <v>145</v>
      </c>
      <c r="AU201" s="154" t="s">
        <v>83</v>
      </c>
      <c r="AV201" s="13" t="s">
        <v>83</v>
      </c>
      <c r="AW201" s="13" t="s">
        <v>30</v>
      </c>
      <c r="AX201" s="13" t="s">
        <v>81</v>
      </c>
      <c r="AY201" s="154" t="s">
        <v>136</v>
      </c>
    </row>
    <row r="202" spans="2:65" s="1" customFormat="1" ht="37.9" customHeight="1">
      <c r="B202" s="32"/>
      <c r="C202" s="133" t="s">
        <v>424</v>
      </c>
      <c r="D202" s="133" t="s">
        <v>138</v>
      </c>
      <c r="E202" s="134" t="s">
        <v>1072</v>
      </c>
      <c r="F202" s="135" t="s">
        <v>1073</v>
      </c>
      <c r="G202" s="136" t="s">
        <v>229</v>
      </c>
      <c r="H202" s="137">
        <v>18</v>
      </c>
      <c r="I202" s="138"/>
      <c r="J202" s="139">
        <f>ROUND(I202*H202,2)</f>
        <v>0</v>
      </c>
      <c r="K202" s="135" t="s">
        <v>1</v>
      </c>
      <c r="L202" s="32"/>
      <c r="M202" s="140" t="s">
        <v>1</v>
      </c>
      <c r="N202" s="141" t="s">
        <v>38</v>
      </c>
      <c r="P202" s="142">
        <f>O202*H202</f>
        <v>0</v>
      </c>
      <c r="Q202" s="142">
        <v>1.2E-4</v>
      </c>
      <c r="R202" s="142">
        <f>Q202*H202</f>
        <v>2.16E-3</v>
      </c>
      <c r="S202" s="142">
        <v>0</v>
      </c>
      <c r="T202" s="143">
        <f>S202*H202</f>
        <v>0</v>
      </c>
      <c r="AR202" s="144" t="s">
        <v>226</v>
      </c>
      <c r="AT202" s="144" t="s">
        <v>138</v>
      </c>
      <c r="AU202" s="144" t="s">
        <v>83</v>
      </c>
      <c r="AY202" s="17" t="s">
        <v>136</v>
      </c>
      <c r="BE202" s="145">
        <f>IF(N202="základní",J202,0)</f>
        <v>0</v>
      </c>
      <c r="BF202" s="145">
        <f>IF(N202="snížená",J202,0)</f>
        <v>0</v>
      </c>
      <c r="BG202" s="145">
        <f>IF(N202="zákl. přenesená",J202,0)</f>
        <v>0</v>
      </c>
      <c r="BH202" s="145">
        <f>IF(N202="sníž. přenesená",J202,0)</f>
        <v>0</v>
      </c>
      <c r="BI202" s="145">
        <f>IF(N202="nulová",J202,0)</f>
        <v>0</v>
      </c>
      <c r="BJ202" s="17" t="s">
        <v>81</v>
      </c>
      <c r="BK202" s="145">
        <f>ROUND(I202*H202,2)</f>
        <v>0</v>
      </c>
      <c r="BL202" s="17" t="s">
        <v>226</v>
      </c>
      <c r="BM202" s="144" t="s">
        <v>1074</v>
      </c>
    </row>
    <row r="203" spans="2:65" s="1" customFormat="1" ht="37.9" customHeight="1">
      <c r="B203" s="32"/>
      <c r="C203" s="133" t="s">
        <v>445</v>
      </c>
      <c r="D203" s="133" t="s">
        <v>138</v>
      </c>
      <c r="E203" s="134" t="s">
        <v>1075</v>
      </c>
      <c r="F203" s="135" t="s">
        <v>1076</v>
      </c>
      <c r="G203" s="136" t="s">
        <v>229</v>
      </c>
      <c r="H203" s="137">
        <v>32</v>
      </c>
      <c r="I203" s="138"/>
      <c r="J203" s="139">
        <f>ROUND(I203*H203,2)</f>
        <v>0</v>
      </c>
      <c r="K203" s="135" t="s">
        <v>1</v>
      </c>
      <c r="L203" s="32"/>
      <c r="M203" s="140" t="s">
        <v>1</v>
      </c>
      <c r="N203" s="141" t="s">
        <v>38</v>
      </c>
      <c r="P203" s="142">
        <f>O203*H203</f>
        <v>0</v>
      </c>
      <c r="Q203" s="142">
        <v>1.6000000000000001E-4</v>
      </c>
      <c r="R203" s="142">
        <f>Q203*H203</f>
        <v>5.1200000000000004E-3</v>
      </c>
      <c r="S203" s="142">
        <v>0</v>
      </c>
      <c r="T203" s="143">
        <f>S203*H203</f>
        <v>0</v>
      </c>
      <c r="AR203" s="144" t="s">
        <v>226</v>
      </c>
      <c r="AT203" s="144" t="s">
        <v>138</v>
      </c>
      <c r="AU203" s="144" t="s">
        <v>83</v>
      </c>
      <c r="AY203" s="17" t="s">
        <v>136</v>
      </c>
      <c r="BE203" s="145">
        <f>IF(N203="základní",J203,0)</f>
        <v>0</v>
      </c>
      <c r="BF203" s="145">
        <f>IF(N203="snížená",J203,0)</f>
        <v>0</v>
      </c>
      <c r="BG203" s="145">
        <f>IF(N203="zákl. přenesená",J203,0)</f>
        <v>0</v>
      </c>
      <c r="BH203" s="145">
        <f>IF(N203="sníž. přenesená",J203,0)</f>
        <v>0</v>
      </c>
      <c r="BI203" s="145">
        <f>IF(N203="nulová",J203,0)</f>
        <v>0</v>
      </c>
      <c r="BJ203" s="17" t="s">
        <v>81</v>
      </c>
      <c r="BK203" s="145">
        <f>ROUND(I203*H203,2)</f>
        <v>0</v>
      </c>
      <c r="BL203" s="17" t="s">
        <v>226</v>
      </c>
      <c r="BM203" s="144" t="s">
        <v>1077</v>
      </c>
    </row>
    <row r="204" spans="2:65" s="13" customFormat="1" ht="11.25">
      <c r="B204" s="153"/>
      <c r="D204" s="147" t="s">
        <v>145</v>
      </c>
      <c r="E204" s="154" t="s">
        <v>1</v>
      </c>
      <c r="F204" s="155" t="s">
        <v>1078</v>
      </c>
      <c r="H204" s="156">
        <v>32</v>
      </c>
      <c r="I204" s="157"/>
      <c r="L204" s="153"/>
      <c r="M204" s="158"/>
      <c r="T204" s="159"/>
      <c r="AT204" s="154" t="s">
        <v>145</v>
      </c>
      <c r="AU204" s="154" t="s">
        <v>83</v>
      </c>
      <c r="AV204" s="13" t="s">
        <v>83</v>
      </c>
      <c r="AW204" s="13" t="s">
        <v>30</v>
      </c>
      <c r="AX204" s="13" t="s">
        <v>81</v>
      </c>
      <c r="AY204" s="154" t="s">
        <v>136</v>
      </c>
    </row>
    <row r="205" spans="2:65" s="1" customFormat="1" ht="16.5" customHeight="1">
      <c r="B205" s="32"/>
      <c r="C205" s="133" t="s">
        <v>454</v>
      </c>
      <c r="D205" s="133" t="s">
        <v>138</v>
      </c>
      <c r="E205" s="134" t="s">
        <v>1079</v>
      </c>
      <c r="F205" s="135" t="s">
        <v>1080</v>
      </c>
      <c r="G205" s="136" t="s">
        <v>229</v>
      </c>
      <c r="H205" s="137">
        <v>7</v>
      </c>
      <c r="I205" s="138"/>
      <c r="J205" s="139">
        <f>ROUND(I205*H205,2)</f>
        <v>0</v>
      </c>
      <c r="K205" s="135" t="s">
        <v>1</v>
      </c>
      <c r="L205" s="32"/>
      <c r="M205" s="140" t="s">
        <v>1</v>
      </c>
      <c r="N205" s="141" t="s">
        <v>38</v>
      </c>
      <c r="P205" s="142">
        <f>O205*H205</f>
        <v>0</v>
      </c>
      <c r="Q205" s="142">
        <v>2.6800000000000001E-3</v>
      </c>
      <c r="R205" s="142">
        <f>Q205*H205</f>
        <v>1.8759999999999999E-2</v>
      </c>
      <c r="S205" s="142">
        <v>0</v>
      </c>
      <c r="T205" s="143">
        <f>S205*H205</f>
        <v>0</v>
      </c>
      <c r="AR205" s="144" t="s">
        <v>226</v>
      </c>
      <c r="AT205" s="144" t="s">
        <v>138</v>
      </c>
      <c r="AU205" s="144" t="s">
        <v>83</v>
      </c>
      <c r="AY205" s="17" t="s">
        <v>136</v>
      </c>
      <c r="BE205" s="145">
        <f>IF(N205="základní",J205,0)</f>
        <v>0</v>
      </c>
      <c r="BF205" s="145">
        <f>IF(N205="snížená",J205,0)</f>
        <v>0</v>
      </c>
      <c r="BG205" s="145">
        <f>IF(N205="zákl. přenesená",J205,0)</f>
        <v>0</v>
      </c>
      <c r="BH205" s="145">
        <f>IF(N205="sníž. přenesená",J205,0)</f>
        <v>0</v>
      </c>
      <c r="BI205" s="145">
        <f>IF(N205="nulová",J205,0)</f>
        <v>0</v>
      </c>
      <c r="BJ205" s="17" t="s">
        <v>81</v>
      </c>
      <c r="BK205" s="145">
        <f>ROUND(I205*H205,2)</f>
        <v>0</v>
      </c>
      <c r="BL205" s="17" t="s">
        <v>226</v>
      </c>
      <c r="BM205" s="144" t="s">
        <v>1081</v>
      </c>
    </row>
    <row r="206" spans="2:65" s="1" customFormat="1" ht="16.5" customHeight="1">
      <c r="B206" s="32"/>
      <c r="C206" s="133" t="s">
        <v>460</v>
      </c>
      <c r="D206" s="133" t="s">
        <v>138</v>
      </c>
      <c r="E206" s="134" t="s">
        <v>1082</v>
      </c>
      <c r="F206" s="135" t="s">
        <v>1083</v>
      </c>
      <c r="G206" s="136" t="s">
        <v>457</v>
      </c>
      <c r="H206" s="137">
        <v>35</v>
      </c>
      <c r="I206" s="138"/>
      <c r="J206" s="139">
        <f>ROUND(I206*H206,2)</f>
        <v>0</v>
      </c>
      <c r="K206" s="135" t="s">
        <v>1</v>
      </c>
      <c r="L206" s="32"/>
      <c r="M206" s="140" t="s">
        <v>1</v>
      </c>
      <c r="N206" s="141" t="s">
        <v>38</v>
      </c>
      <c r="P206" s="142">
        <f>O206*H206</f>
        <v>0</v>
      </c>
      <c r="Q206" s="142">
        <v>0</v>
      </c>
      <c r="R206" s="142">
        <f>Q206*H206</f>
        <v>0</v>
      </c>
      <c r="S206" s="142">
        <v>0</v>
      </c>
      <c r="T206" s="143">
        <f>S206*H206</f>
        <v>0</v>
      </c>
      <c r="AR206" s="144" t="s">
        <v>226</v>
      </c>
      <c r="AT206" s="144" t="s">
        <v>138</v>
      </c>
      <c r="AU206" s="144" t="s">
        <v>83</v>
      </c>
      <c r="AY206" s="17" t="s">
        <v>136</v>
      </c>
      <c r="BE206" s="145">
        <f>IF(N206="základní",J206,0)</f>
        <v>0</v>
      </c>
      <c r="BF206" s="145">
        <f>IF(N206="snížená",J206,0)</f>
        <v>0</v>
      </c>
      <c r="BG206" s="145">
        <f>IF(N206="zákl. přenesená",J206,0)</f>
        <v>0</v>
      </c>
      <c r="BH206" s="145">
        <f>IF(N206="sníž. přenesená",J206,0)</f>
        <v>0</v>
      </c>
      <c r="BI206" s="145">
        <f>IF(N206="nulová",J206,0)</f>
        <v>0</v>
      </c>
      <c r="BJ206" s="17" t="s">
        <v>81</v>
      </c>
      <c r="BK206" s="145">
        <f>ROUND(I206*H206,2)</f>
        <v>0</v>
      </c>
      <c r="BL206" s="17" t="s">
        <v>226</v>
      </c>
      <c r="BM206" s="144" t="s">
        <v>1084</v>
      </c>
    </row>
    <row r="207" spans="2:65" s="13" customFormat="1" ht="11.25">
      <c r="B207" s="153"/>
      <c r="D207" s="147" t="s">
        <v>145</v>
      </c>
      <c r="E207" s="154" t="s">
        <v>1</v>
      </c>
      <c r="F207" s="155" t="s">
        <v>1085</v>
      </c>
      <c r="H207" s="156">
        <v>35</v>
      </c>
      <c r="I207" s="157"/>
      <c r="L207" s="153"/>
      <c r="M207" s="158"/>
      <c r="T207" s="159"/>
      <c r="AT207" s="154" t="s">
        <v>145</v>
      </c>
      <c r="AU207" s="154" t="s">
        <v>83</v>
      </c>
      <c r="AV207" s="13" t="s">
        <v>83</v>
      </c>
      <c r="AW207" s="13" t="s">
        <v>30</v>
      </c>
      <c r="AX207" s="13" t="s">
        <v>81</v>
      </c>
      <c r="AY207" s="154" t="s">
        <v>136</v>
      </c>
    </row>
    <row r="208" spans="2:65" s="1" customFormat="1" ht="21.75" customHeight="1">
      <c r="B208" s="32"/>
      <c r="C208" s="133" t="s">
        <v>478</v>
      </c>
      <c r="D208" s="133" t="s">
        <v>138</v>
      </c>
      <c r="E208" s="134" t="s">
        <v>1086</v>
      </c>
      <c r="F208" s="135" t="s">
        <v>1087</v>
      </c>
      <c r="G208" s="136" t="s">
        <v>457</v>
      </c>
      <c r="H208" s="137">
        <v>27</v>
      </c>
      <c r="I208" s="138"/>
      <c r="J208" s="139">
        <f>ROUND(I208*H208,2)</f>
        <v>0</v>
      </c>
      <c r="K208" s="135" t="s">
        <v>1</v>
      </c>
      <c r="L208" s="32"/>
      <c r="M208" s="140" t="s">
        <v>1</v>
      </c>
      <c r="N208" s="141" t="s">
        <v>38</v>
      </c>
      <c r="P208" s="142">
        <f>O208*H208</f>
        <v>0</v>
      </c>
      <c r="Q208" s="142">
        <v>1.7000000000000001E-4</v>
      </c>
      <c r="R208" s="142">
        <f>Q208*H208</f>
        <v>4.5900000000000003E-3</v>
      </c>
      <c r="S208" s="142">
        <v>0</v>
      </c>
      <c r="T208" s="143">
        <f>S208*H208</f>
        <v>0</v>
      </c>
      <c r="AR208" s="144" t="s">
        <v>226</v>
      </c>
      <c r="AT208" s="144" t="s">
        <v>138</v>
      </c>
      <c r="AU208" s="144" t="s">
        <v>83</v>
      </c>
      <c r="AY208" s="17" t="s">
        <v>136</v>
      </c>
      <c r="BE208" s="145">
        <f>IF(N208="základní",J208,0)</f>
        <v>0</v>
      </c>
      <c r="BF208" s="145">
        <f>IF(N208="snížená",J208,0)</f>
        <v>0</v>
      </c>
      <c r="BG208" s="145">
        <f>IF(N208="zákl. přenesená",J208,0)</f>
        <v>0</v>
      </c>
      <c r="BH208" s="145">
        <f>IF(N208="sníž. přenesená",J208,0)</f>
        <v>0</v>
      </c>
      <c r="BI208" s="145">
        <f>IF(N208="nulová",J208,0)</f>
        <v>0</v>
      </c>
      <c r="BJ208" s="17" t="s">
        <v>81</v>
      </c>
      <c r="BK208" s="145">
        <f>ROUND(I208*H208,2)</f>
        <v>0</v>
      </c>
      <c r="BL208" s="17" t="s">
        <v>226</v>
      </c>
      <c r="BM208" s="144" t="s">
        <v>1088</v>
      </c>
    </row>
    <row r="209" spans="2:65" s="13" customFormat="1" ht="11.25">
      <c r="B209" s="153"/>
      <c r="D209" s="147" t="s">
        <v>145</v>
      </c>
      <c r="E209" s="154" t="s">
        <v>1</v>
      </c>
      <c r="F209" s="155" t="s">
        <v>1089</v>
      </c>
      <c r="H209" s="156">
        <v>27</v>
      </c>
      <c r="I209" s="157"/>
      <c r="L209" s="153"/>
      <c r="M209" s="158"/>
      <c r="T209" s="159"/>
      <c r="AT209" s="154" t="s">
        <v>145</v>
      </c>
      <c r="AU209" s="154" t="s">
        <v>83</v>
      </c>
      <c r="AV209" s="13" t="s">
        <v>83</v>
      </c>
      <c r="AW209" s="13" t="s">
        <v>30</v>
      </c>
      <c r="AX209" s="13" t="s">
        <v>81</v>
      </c>
      <c r="AY209" s="154" t="s">
        <v>136</v>
      </c>
    </row>
    <row r="210" spans="2:65" s="1" customFormat="1" ht="24.2" customHeight="1">
      <c r="B210" s="32"/>
      <c r="C210" s="133" t="s">
        <v>482</v>
      </c>
      <c r="D210" s="133" t="s">
        <v>138</v>
      </c>
      <c r="E210" s="134" t="s">
        <v>1090</v>
      </c>
      <c r="F210" s="135" t="s">
        <v>1091</v>
      </c>
      <c r="G210" s="136" t="s">
        <v>457</v>
      </c>
      <c r="H210" s="137">
        <v>16</v>
      </c>
      <c r="I210" s="138"/>
      <c r="J210" s="139">
        <f t="shared" ref="J210:J219" si="10">ROUND(I210*H210,2)</f>
        <v>0</v>
      </c>
      <c r="K210" s="135" t="s">
        <v>1</v>
      </c>
      <c r="L210" s="32"/>
      <c r="M210" s="140" t="s">
        <v>1</v>
      </c>
      <c r="N210" s="141" t="s">
        <v>38</v>
      </c>
      <c r="P210" s="142">
        <f t="shared" ref="P210:P219" si="11">O210*H210</f>
        <v>0</v>
      </c>
      <c r="Q210" s="142">
        <v>1E-4</v>
      </c>
      <c r="R210" s="142">
        <f t="shared" ref="R210:R219" si="12">Q210*H210</f>
        <v>1.6000000000000001E-3</v>
      </c>
      <c r="S210" s="142">
        <v>0</v>
      </c>
      <c r="T210" s="143">
        <f t="shared" ref="T210:T219" si="13">S210*H210</f>
        <v>0</v>
      </c>
      <c r="AR210" s="144" t="s">
        <v>226</v>
      </c>
      <c r="AT210" s="144" t="s">
        <v>138</v>
      </c>
      <c r="AU210" s="144" t="s">
        <v>83</v>
      </c>
      <c r="AY210" s="17" t="s">
        <v>136</v>
      </c>
      <c r="BE210" s="145">
        <f t="shared" ref="BE210:BE219" si="14">IF(N210="základní",J210,0)</f>
        <v>0</v>
      </c>
      <c r="BF210" s="145">
        <f t="shared" ref="BF210:BF219" si="15">IF(N210="snížená",J210,0)</f>
        <v>0</v>
      </c>
      <c r="BG210" s="145">
        <f t="shared" ref="BG210:BG219" si="16">IF(N210="zákl. přenesená",J210,0)</f>
        <v>0</v>
      </c>
      <c r="BH210" s="145">
        <f t="shared" ref="BH210:BH219" si="17">IF(N210="sníž. přenesená",J210,0)</f>
        <v>0</v>
      </c>
      <c r="BI210" s="145">
        <f t="shared" ref="BI210:BI219" si="18">IF(N210="nulová",J210,0)</f>
        <v>0</v>
      </c>
      <c r="BJ210" s="17" t="s">
        <v>81</v>
      </c>
      <c r="BK210" s="145">
        <f t="shared" ref="BK210:BK219" si="19">ROUND(I210*H210,2)</f>
        <v>0</v>
      </c>
      <c r="BL210" s="17" t="s">
        <v>226</v>
      </c>
      <c r="BM210" s="144" t="s">
        <v>1092</v>
      </c>
    </row>
    <row r="211" spans="2:65" s="1" customFormat="1" ht="24.2" customHeight="1">
      <c r="B211" s="32"/>
      <c r="C211" s="133" t="s">
        <v>488</v>
      </c>
      <c r="D211" s="133" t="s">
        <v>138</v>
      </c>
      <c r="E211" s="134" t="s">
        <v>1093</v>
      </c>
      <c r="F211" s="135" t="s">
        <v>1094</v>
      </c>
      <c r="G211" s="136" t="s">
        <v>457</v>
      </c>
      <c r="H211" s="137">
        <v>1</v>
      </c>
      <c r="I211" s="138"/>
      <c r="J211" s="139">
        <f t="shared" si="10"/>
        <v>0</v>
      </c>
      <c r="K211" s="135" t="s">
        <v>1</v>
      </c>
      <c r="L211" s="32"/>
      <c r="M211" s="140" t="s">
        <v>1</v>
      </c>
      <c r="N211" s="141" t="s">
        <v>38</v>
      </c>
      <c r="P211" s="142">
        <f t="shared" si="11"/>
        <v>0</v>
      </c>
      <c r="Q211" s="142">
        <v>2.9999999999999997E-4</v>
      </c>
      <c r="R211" s="142">
        <f t="shared" si="12"/>
        <v>2.9999999999999997E-4</v>
      </c>
      <c r="S211" s="142">
        <v>0</v>
      </c>
      <c r="T211" s="143">
        <f t="shared" si="13"/>
        <v>0</v>
      </c>
      <c r="AR211" s="144" t="s">
        <v>226</v>
      </c>
      <c r="AT211" s="144" t="s">
        <v>138</v>
      </c>
      <c r="AU211" s="144" t="s">
        <v>83</v>
      </c>
      <c r="AY211" s="17" t="s">
        <v>136</v>
      </c>
      <c r="BE211" s="145">
        <f t="shared" si="14"/>
        <v>0</v>
      </c>
      <c r="BF211" s="145">
        <f t="shared" si="15"/>
        <v>0</v>
      </c>
      <c r="BG211" s="145">
        <f t="shared" si="16"/>
        <v>0</v>
      </c>
      <c r="BH211" s="145">
        <f t="shared" si="17"/>
        <v>0</v>
      </c>
      <c r="BI211" s="145">
        <f t="shared" si="18"/>
        <v>0</v>
      </c>
      <c r="BJ211" s="17" t="s">
        <v>81</v>
      </c>
      <c r="BK211" s="145">
        <f t="shared" si="19"/>
        <v>0</v>
      </c>
      <c r="BL211" s="17" t="s">
        <v>226</v>
      </c>
      <c r="BM211" s="144" t="s">
        <v>1095</v>
      </c>
    </row>
    <row r="212" spans="2:65" s="1" customFormat="1" ht="24.2" customHeight="1">
      <c r="B212" s="32"/>
      <c r="C212" s="133" t="s">
        <v>495</v>
      </c>
      <c r="D212" s="133" t="s">
        <v>138</v>
      </c>
      <c r="E212" s="134" t="s">
        <v>1096</v>
      </c>
      <c r="F212" s="135" t="s">
        <v>1097</v>
      </c>
      <c r="G212" s="136" t="s">
        <v>457</v>
      </c>
      <c r="H212" s="137">
        <v>2</v>
      </c>
      <c r="I212" s="138"/>
      <c r="J212" s="139">
        <f t="shared" si="10"/>
        <v>0</v>
      </c>
      <c r="K212" s="135" t="s">
        <v>1</v>
      </c>
      <c r="L212" s="32"/>
      <c r="M212" s="140" t="s">
        <v>1</v>
      </c>
      <c r="N212" s="141" t="s">
        <v>38</v>
      </c>
      <c r="P212" s="142">
        <f t="shared" si="11"/>
        <v>0</v>
      </c>
      <c r="Q212" s="142">
        <v>2.2000000000000001E-4</v>
      </c>
      <c r="R212" s="142">
        <f t="shared" si="12"/>
        <v>4.4000000000000002E-4</v>
      </c>
      <c r="S212" s="142">
        <v>0</v>
      </c>
      <c r="T212" s="143">
        <f t="shared" si="13"/>
        <v>0</v>
      </c>
      <c r="AR212" s="144" t="s">
        <v>226</v>
      </c>
      <c r="AT212" s="144" t="s">
        <v>138</v>
      </c>
      <c r="AU212" s="144" t="s">
        <v>83</v>
      </c>
      <c r="AY212" s="17" t="s">
        <v>136</v>
      </c>
      <c r="BE212" s="145">
        <f t="shared" si="14"/>
        <v>0</v>
      </c>
      <c r="BF212" s="145">
        <f t="shared" si="15"/>
        <v>0</v>
      </c>
      <c r="BG212" s="145">
        <f t="shared" si="16"/>
        <v>0</v>
      </c>
      <c r="BH212" s="145">
        <f t="shared" si="17"/>
        <v>0</v>
      </c>
      <c r="BI212" s="145">
        <f t="shared" si="18"/>
        <v>0</v>
      </c>
      <c r="BJ212" s="17" t="s">
        <v>81</v>
      </c>
      <c r="BK212" s="145">
        <f t="shared" si="19"/>
        <v>0</v>
      </c>
      <c r="BL212" s="17" t="s">
        <v>226</v>
      </c>
      <c r="BM212" s="144" t="s">
        <v>1098</v>
      </c>
    </row>
    <row r="213" spans="2:65" s="1" customFormat="1" ht="24.2" customHeight="1">
      <c r="B213" s="32"/>
      <c r="C213" s="133" t="s">
        <v>500</v>
      </c>
      <c r="D213" s="133" t="s">
        <v>138</v>
      </c>
      <c r="E213" s="134" t="s">
        <v>1099</v>
      </c>
      <c r="F213" s="135" t="s">
        <v>1100</v>
      </c>
      <c r="G213" s="136" t="s">
        <v>457</v>
      </c>
      <c r="H213" s="137">
        <v>2</v>
      </c>
      <c r="I213" s="138"/>
      <c r="J213" s="139">
        <f t="shared" si="10"/>
        <v>0</v>
      </c>
      <c r="K213" s="135" t="s">
        <v>1</v>
      </c>
      <c r="L213" s="32"/>
      <c r="M213" s="140" t="s">
        <v>1</v>
      </c>
      <c r="N213" s="141" t="s">
        <v>38</v>
      </c>
      <c r="P213" s="142">
        <f t="shared" si="11"/>
        <v>0</v>
      </c>
      <c r="Q213" s="142">
        <v>1.7000000000000001E-4</v>
      </c>
      <c r="R213" s="142">
        <f t="shared" si="12"/>
        <v>3.4000000000000002E-4</v>
      </c>
      <c r="S213" s="142">
        <v>0</v>
      </c>
      <c r="T213" s="143">
        <f t="shared" si="13"/>
        <v>0</v>
      </c>
      <c r="AR213" s="144" t="s">
        <v>226</v>
      </c>
      <c r="AT213" s="144" t="s">
        <v>138</v>
      </c>
      <c r="AU213" s="144" t="s">
        <v>83</v>
      </c>
      <c r="AY213" s="17" t="s">
        <v>136</v>
      </c>
      <c r="BE213" s="145">
        <f t="shared" si="14"/>
        <v>0</v>
      </c>
      <c r="BF213" s="145">
        <f t="shared" si="15"/>
        <v>0</v>
      </c>
      <c r="BG213" s="145">
        <f t="shared" si="16"/>
        <v>0</v>
      </c>
      <c r="BH213" s="145">
        <f t="shared" si="17"/>
        <v>0</v>
      </c>
      <c r="BI213" s="145">
        <f t="shared" si="18"/>
        <v>0</v>
      </c>
      <c r="BJ213" s="17" t="s">
        <v>81</v>
      </c>
      <c r="BK213" s="145">
        <f t="shared" si="19"/>
        <v>0</v>
      </c>
      <c r="BL213" s="17" t="s">
        <v>226</v>
      </c>
      <c r="BM213" s="144" t="s">
        <v>1101</v>
      </c>
    </row>
    <row r="214" spans="2:65" s="1" customFormat="1" ht="24.2" customHeight="1">
      <c r="B214" s="32"/>
      <c r="C214" s="133" t="s">
        <v>507</v>
      </c>
      <c r="D214" s="133" t="s">
        <v>138</v>
      </c>
      <c r="E214" s="134" t="s">
        <v>1102</v>
      </c>
      <c r="F214" s="135" t="s">
        <v>1103</v>
      </c>
      <c r="G214" s="136" t="s">
        <v>457</v>
      </c>
      <c r="H214" s="137">
        <v>1</v>
      </c>
      <c r="I214" s="138"/>
      <c r="J214" s="139">
        <f t="shared" si="10"/>
        <v>0</v>
      </c>
      <c r="K214" s="135" t="s">
        <v>1</v>
      </c>
      <c r="L214" s="32"/>
      <c r="M214" s="140" t="s">
        <v>1</v>
      </c>
      <c r="N214" s="141" t="s">
        <v>38</v>
      </c>
      <c r="P214" s="142">
        <f t="shared" si="11"/>
        <v>0</v>
      </c>
      <c r="Q214" s="142">
        <v>8.1999999999999998E-4</v>
      </c>
      <c r="R214" s="142">
        <f t="shared" si="12"/>
        <v>8.1999999999999998E-4</v>
      </c>
      <c r="S214" s="142">
        <v>0</v>
      </c>
      <c r="T214" s="143">
        <f t="shared" si="13"/>
        <v>0</v>
      </c>
      <c r="AR214" s="144" t="s">
        <v>226</v>
      </c>
      <c r="AT214" s="144" t="s">
        <v>138</v>
      </c>
      <c r="AU214" s="144" t="s">
        <v>83</v>
      </c>
      <c r="AY214" s="17" t="s">
        <v>136</v>
      </c>
      <c r="BE214" s="145">
        <f t="shared" si="14"/>
        <v>0</v>
      </c>
      <c r="BF214" s="145">
        <f t="shared" si="15"/>
        <v>0</v>
      </c>
      <c r="BG214" s="145">
        <f t="shared" si="16"/>
        <v>0</v>
      </c>
      <c r="BH214" s="145">
        <f t="shared" si="17"/>
        <v>0</v>
      </c>
      <c r="BI214" s="145">
        <f t="shared" si="18"/>
        <v>0</v>
      </c>
      <c r="BJ214" s="17" t="s">
        <v>81</v>
      </c>
      <c r="BK214" s="145">
        <f t="shared" si="19"/>
        <v>0</v>
      </c>
      <c r="BL214" s="17" t="s">
        <v>226</v>
      </c>
      <c r="BM214" s="144" t="s">
        <v>1104</v>
      </c>
    </row>
    <row r="215" spans="2:65" s="1" customFormat="1" ht="24.2" customHeight="1">
      <c r="B215" s="32"/>
      <c r="C215" s="133" t="s">
        <v>513</v>
      </c>
      <c r="D215" s="133" t="s">
        <v>138</v>
      </c>
      <c r="E215" s="134" t="s">
        <v>1105</v>
      </c>
      <c r="F215" s="135" t="s">
        <v>1106</v>
      </c>
      <c r="G215" s="136" t="s">
        <v>457</v>
      </c>
      <c r="H215" s="137">
        <v>2</v>
      </c>
      <c r="I215" s="138"/>
      <c r="J215" s="139">
        <f t="shared" si="10"/>
        <v>0</v>
      </c>
      <c r="K215" s="135" t="s">
        <v>1</v>
      </c>
      <c r="L215" s="32"/>
      <c r="M215" s="140" t="s">
        <v>1</v>
      </c>
      <c r="N215" s="141" t="s">
        <v>38</v>
      </c>
      <c r="P215" s="142">
        <f t="shared" si="11"/>
        <v>0</v>
      </c>
      <c r="Q215" s="142">
        <v>1.2E-4</v>
      </c>
      <c r="R215" s="142">
        <f t="shared" si="12"/>
        <v>2.4000000000000001E-4</v>
      </c>
      <c r="S215" s="142">
        <v>0</v>
      </c>
      <c r="T215" s="143">
        <f t="shared" si="13"/>
        <v>0</v>
      </c>
      <c r="AR215" s="144" t="s">
        <v>226</v>
      </c>
      <c r="AT215" s="144" t="s">
        <v>138</v>
      </c>
      <c r="AU215" s="144" t="s">
        <v>83</v>
      </c>
      <c r="AY215" s="17" t="s">
        <v>136</v>
      </c>
      <c r="BE215" s="145">
        <f t="shared" si="14"/>
        <v>0</v>
      </c>
      <c r="BF215" s="145">
        <f t="shared" si="15"/>
        <v>0</v>
      </c>
      <c r="BG215" s="145">
        <f t="shared" si="16"/>
        <v>0</v>
      </c>
      <c r="BH215" s="145">
        <f t="shared" si="17"/>
        <v>0</v>
      </c>
      <c r="BI215" s="145">
        <f t="shared" si="18"/>
        <v>0</v>
      </c>
      <c r="BJ215" s="17" t="s">
        <v>81</v>
      </c>
      <c r="BK215" s="145">
        <f t="shared" si="19"/>
        <v>0</v>
      </c>
      <c r="BL215" s="17" t="s">
        <v>226</v>
      </c>
      <c r="BM215" s="144" t="s">
        <v>1107</v>
      </c>
    </row>
    <row r="216" spans="2:65" s="1" customFormat="1" ht="24.2" customHeight="1">
      <c r="B216" s="32"/>
      <c r="C216" s="133" t="s">
        <v>517</v>
      </c>
      <c r="D216" s="133" t="s">
        <v>138</v>
      </c>
      <c r="E216" s="134" t="s">
        <v>1108</v>
      </c>
      <c r="F216" s="135" t="s">
        <v>1109</v>
      </c>
      <c r="G216" s="136" t="s">
        <v>457</v>
      </c>
      <c r="H216" s="137">
        <v>4</v>
      </c>
      <c r="I216" s="138"/>
      <c r="J216" s="139">
        <f t="shared" si="10"/>
        <v>0</v>
      </c>
      <c r="K216" s="135" t="s">
        <v>1</v>
      </c>
      <c r="L216" s="32"/>
      <c r="M216" s="140" t="s">
        <v>1</v>
      </c>
      <c r="N216" s="141" t="s">
        <v>38</v>
      </c>
      <c r="P216" s="142">
        <f t="shared" si="11"/>
        <v>0</v>
      </c>
      <c r="Q216" s="142">
        <v>3.5E-4</v>
      </c>
      <c r="R216" s="142">
        <f t="shared" si="12"/>
        <v>1.4E-3</v>
      </c>
      <c r="S216" s="142">
        <v>0</v>
      </c>
      <c r="T216" s="143">
        <f t="shared" si="13"/>
        <v>0</v>
      </c>
      <c r="AR216" s="144" t="s">
        <v>226</v>
      </c>
      <c r="AT216" s="144" t="s">
        <v>138</v>
      </c>
      <c r="AU216" s="144" t="s">
        <v>83</v>
      </c>
      <c r="AY216" s="17" t="s">
        <v>136</v>
      </c>
      <c r="BE216" s="145">
        <f t="shared" si="14"/>
        <v>0</v>
      </c>
      <c r="BF216" s="145">
        <f t="shared" si="15"/>
        <v>0</v>
      </c>
      <c r="BG216" s="145">
        <f t="shared" si="16"/>
        <v>0</v>
      </c>
      <c r="BH216" s="145">
        <f t="shared" si="17"/>
        <v>0</v>
      </c>
      <c r="BI216" s="145">
        <f t="shared" si="18"/>
        <v>0</v>
      </c>
      <c r="BJ216" s="17" t="s">
        <v>81</v>
      </c>
      <c r="BK216" s="145">
        <f t="shared" si="19"/>
        <v>0</v>
      </c>
      <c r="BL216" s="17" t="s">
        <v>226</v>
      </c>
      <c r="BM216" s="144" t="s">
        <v>1110</v>
      </c>
    </row>
    <row r="217" spans="2:65" s="1" customFormat="1" ht="24.2" customHeight="1">
      <c r="B217" s="32"/>
      <c r="C217" s="133" t="s">
        <v>521</v>
      </c>
      <c r="D217" s="133" t="s">
        <v>138</v>
      </c>
      <c r="E217" s="134" t="s">
        <v>1111</v>
      </c>
      <c r="F217" s="135" t="s">
        <v>1112</v>
      </c>
      <c r="G217" s="136" t="s">
        <v>457</v>
      </c>
      <c r="H217" s="137">
        <v>2</v>
      </c>
      <c r="I217" s="138"/>
      <c r="J217" s="139">
        <f t="shared" si="10"/>
        <v>0</v>
      </c>
      <c r="K217" s="135" t="s">
        <v>1</v>
      </c>
      <c r="L217" s="32"/>
      <c r="M217" s="140" t="s">
        <v>1</v>
      </c>
      <c r="N217" s="141" t="s">
        <v>38</v>
      </c>
      <c r="P217" s="142">
        <f t="shared" si="11"/>
        <v>0</v>
      </c>
      <c r="Q217" s="142">
        <v>7.6000000000000004E-4</v>
      </c>
      <c r="R217" s="142">
        <f t="shared" si="12"/>
        <v>1.5200000000000001E-3</v>
      </c>
      <c r="S217" s="142">
        <v>0</v>
      </c>
      <c r="T217" s="143">
        <f t="shared" si="13"/>
        <v>0</v>
      </c>
      <c r="AR217" s="144" t="s">
        <v>226</v>
      </c>
      <c r="AT217" s="144" t="s">
        <v>138</v>
      </c>
      <c r="AU217" s="144" t="s">
        <v>83</v>
      </c>
      <c r="AY217" s="17" t="s">
        <v>136</v>
      </c>
      <c r="BE217" s="145">
        <f t="shared" si="14"/>
        <v>0</v>
      </c>
      <c r="BF217" s="145">
        <f t="shared" si="15"/>
        <v>0</v>
      </c>
      <c r="BG217" s="145">
        <f t="shared" si="16"/>
        <v>0</v>
      </c>
      <c r="BH217" s="145">
        <f t="shared" si="17"/>
        <v>0</v>
      </c>
      <c r="BI217" s="145">
        <f t="shared" si="18"/>
        <v>0</v>
      </c>
      <c r="BJ217" s="17" t="s">
        <v>81</v>
      </c>
      <c r="BK217" s="145">
        <f t="shared" si="19"/>
        <v>0</v>
      </c>
      <c r="BL217" s="17" t="s">
        <v>226</v>
      </c>
      <c r="BM217" s="144" t="s">
        <v>1113</v>
      </c>
    </row>
    <row r="218" spans="2:65" s="1" customFormat="1" ht="24.2" customHeight="1">
      <c r="B218" s="32"/>
      <c r="C218" s="133" t="s">
        <v>532</v>
      </c>
      <c r="D218" s="133" t="s">
        <v>138</v>
      </c>
      <c r="E218" s="134" t="s">
        <v>1114</v>
      </c>
      <c r="F218" s="135" t="s">
        <v>1115</v>
      </c>
      <c r="G218" s="136" t="s">
        <v>457</v>
      </c>
      <c r="H218" s="137">
        <v>1</v>
      </c>
      <c r="I218" s="138"/>
      <c r="J218" s="139">
        <f t="shared" si="10"/>
        <v>0</v>
      </c>
      <c r="K218" s="135" t="s">
        <v>1</v>
      </c>
      <c r="L218" s="32"/>
      <c r="M218" s="140" t="s">
        <v>1</v>
      </c>
      <c r="N218" s="141" t="s">
        <v>38</v>
      </c>
      <c r="P218" s="142">
        <f t="shared" si="11"/>
        <v>0</v>
      </c>
      <c r="Q218" s="142">
        <v>4.2999999999999999E-4</v>
      </c>
      <c r="R218" s="142">
        <f t="shared" si="12"/>
        <v>4.2999999999999999E-4</v>
      </c>
      <c r="S218" s="142">
        <v>0</v>
      </c>
      <c r="T218" s="143">
        <f t="shared" si="13"/>
        <v>0</v>
      </c>
      <c r="AR218" s="144" t="s">
        <v>226</v>
      </c>
      <c r="AT218" s="144" t="s">
        <v>138</v>
      </c>
      <c r="AU218" s="144" t="s">
        <v>83</v>
      </c>
      <c r="AY218" s="17" t="s">
        <v>136</v>
      </c>
      <c r="BE218" s="145">
        <f t="shared" si="14"/>
        <v>0</v>
      </c>
      <c r="BF218" s="145">
        <f t="shared" si="15"/>
        <v>0</v>
      </c>
      <c r="BG218" s="145">
        <f t="shared" si="16"/>
        <v>0</v>
      </c>
      <c r="BH218" s="145">
        <f t="shared" si="17"/>
        <v>0</v>
      </c>
      <c r="BI218" s="145">
        <f t="shared" si="18"/>
        <v>0</v>
      </c>
      <c r="BJ218" s="17" t="s">
        <v>81</v>
      </c>
      <c r="BK218" s="145">
        <f t="shared" si="19"/>
        <v>0</v>
      </c>
      <c r="BL218" s="17" t="s">
        <v>226</v>
      </c>
      <c r="BM218" s="144" t="s">
        <v>1116</v>
      </c>
    </row>
    <row r="219" spans="2:65" s="1" customFormat="1" ht="24.2" customHeight="1">
      <c r="B219" s="32"/>
      <c r="C219" s="133" t="s">
        <v>536</v>
      </c>
      <c r="D219" s="133" t="s">
        <v>138</v>
      </c>
      <c r="E219" s="134" t="s">
        <v>1117</v>
      </c>
      <c r="F219" s="135" t="s">
        <v>1118</v>
      </c>
      <c r="G219" s="136" t="s">
        <v>615</v>
      </c>
      <c r="H219" s="184"/>
      <c r="I219" s="138"/>
      <c r="J219" s="139">
        <f t="shared" si="10"/>
        <v>0</v>
      </c>
      <c r="K219" s="135" t="s">
        <v>1</v>
      </c>
      <c r="L219" s="32"/>
      <c r="M219" s="140" t="s">
        <v>1</v>
      </c>
      <c r="N219" s="141" t="s">
        <v>38</v>
      </c>
      <c r="P219" s="142">
        <f t="shared" si="11"/>
        <v>0</v>
      </c>
      <c r="Q219" s="142">
        <v>0</v>
      </c>
      <c r="R219" s="142">
        <f t="shared" si="12"/>
        <v>0</v>
      </c>
      <c r="S219" s="142">
        <v>0</v>
      </c>
      <c r="T219" s="143">
        <f t="shared" si="13"/>
        <v>0</v>
      </c>
      <c r="AR219" s="144" t="s">
        <v>226</v>
      </c>
      <c r="AT219" s="144" t="s">
        <v>138</v>
      </c>
      <c r="AU219" s="144" t="s">
        <v>83</v>
      </c>
      <c r="AY219" s="17" t="s">
        <v>136</v>
      </c>
      <c r="BE219" s="145">
        <f t="shared" si="14"/>
        <v>0</v>
      </c>
      <c r="BF219" s="145">
        <f t="shared" si="15"/>
        <v>0</v>
      </c>
      <c r="BG219" s="145">
        <f t="shared" si="16"/>
        <v>0</v>
      </c>
      <c r="BH219" s="145">
        <f t="shared" si="17"/>
        <v>0</v>
      </c>
      <c r="BI219" s="145">
        <f t="shared" si="18"/>
        <v>0</v>
      </c>
      <c r="BJ219" s="17" t="s">
        <v>81</v>
      </c>
      <c r="BK219" s="145">
        <f t="shared" si="19"/>
        <v>0</v>
      </c>
      <c r="BL219" s="17" t="s">
        <v>226</v>
      </c>
      <c r="BM219" s="144" t="s">
        <v>1119</v>
      </c>
    </row>
    <row r="220" spans="2:65" s="11" customFormat="1" ht="22.9" customHeight="1">
      <c r="B220" s="121"/>
      <c r="D220" s="122" t="s">
        <v>72</v>
      </c>
      <c r="E220" s="131" t="s">
        <v>1120</v>
      </c>
      <c r="F220" s="131" t="s">
        <v>1121</v>
      </c>
      <c r="I220" s="124"/>
      <c r="J220" s="132">
        <f>BK220</f>
        <v>0</v>
      </c>
      <c r="L220" s="121"/>
      <c r="M220" s="126"/>
      <c r="P220" s="127">
        <f>SUM(P221:P223)</f>
        <v>0</v>
      </c>
      <c r="R220" s="127">
        <f>SUM(R221:R223)</f>
        <v>5.6600000000000001E-3</v>
      </c>
      <c r="T220" s="128">
        <f>SUM(T221:T223)</f>
        <v>0</v>
      </c>
      <c r="AR220" s="122" t="s">
        <v>83</v>
      </c>
      <c r="AT220" s="129" t="s">
        <v>72</v>
      </c>
      <c r="AU220" s="129" t="s">
        <v>81</v>
      </c>
      <c r="AY220" s="122" t="s">
        <v>136</v>
      </c>
      <c r="BK220" s="130">
        <f>SUM(BK221:BK223)</f>
        <v>0</v>
      </c>
    </row>
    <row r="221" spans="2:65" s="1" customFormat="1" ht="24.2" customHeight="1">
      <c r="B221" s="32"/>
      <c r="C221" s="133" t="s">
        <v>542</v>
      </c>
      <c r="D221" s="133" t="s">
        <v>138</v>
      </c>
      <c r="E221" s="134" t="s">
        <v>1122</v>
      </c>
      <c r="F221" s="135" t="s">
        <v>1123</v>
      </c>
      <c r="G221" s="136" t="s">
        <v>1124</v>
      </c>
      <c r="H221" s="137">
        <v>2</v>
      </c>
      <c r="I221" s="138"/>
      <c r="J221" s="139">
        <f>ROUND(I221*H221,2)</f>
        <v>0</v>
      </c>
      <c r="K221" s="135" t="s">
        <v>1</v>
      </c>
      <c r="L221" s="32"/>
      <c r="M221" s="140" t="s">
        <v>1</v>
      </c>
      <c r="N221" s="141" t="s">
        <v>38</v>
      </c>
      <c r="P221" s="142">
        <f>O221*H221</f>
        <v>0</v>
      </c>
      <c r="Q221" s="142">
        <v>2.7899999999999999E-3</v>
      </c>
      <c r="R221" s="142">
        <f>Q221*H221</f>
        <v>5.5799999999999999E-3</v>
      </c>
      <c r="S221" s="142">
        <v>0</v>
      </c>
      <c r="T221" s="143">
        <f>S221*H221</f>
        <v>0</v>
      </c>
      <c r="AR221" s="144" t="s">
        <v>226</v>
      </c>
      <c r="AT221" s="144" t="s">
        <v>138</v>
      </c>
      <c r="AU221" s="144" t="s">
        <v>83</v>
      </c>
      <c r="AY221" s="17" t="s">
        <v>136</v>
      </c>
      <c r="BE221" s="145">
        <f>IF(N221="základní",J221,0)</f>
        <v>0</v>
      </c>
      <c r="BF221" s="145">
        <f>IF(N221="snížená",J221,0)</f>
        <v>0</v>
      </c>
      <c r="BG221" s="145">
        <f>IF(N221="zákl. přenesená",J221,0)</f>
        <v>0</v>
      </c>
      <c r="BH221" s="145">
        <f>IF(N221="sníž. přenesená",J221,0)</f>
        <v>0</v>
      </c>
      <c r="BI221" s="145">
        <f>IF(N221="nulová",J221,0)</f>
        <v>0</v>
      </c>
      <c r="BJ221" s="17" t="s">
        <v>81</v>
      </c>
      <c r="BK221" s="145">
        <f>ROUND(I221*H221,2)</f>
        <v>0</v>
      </c>
      <c r="BL221" s="17" t="s">
        <v>226</v>
      </c>
      <c r="BM221" s="144" t="s">
        <v>1125</v>
      </c>
    </row>
    <row r="222" spans="2:65" s="1" customFormat="1" ht="24.2" customHeight="1">
      <c r="B222" s="32"/>
      <c r="C222" s="133" t="s">
        <v>547</v>
      </c>
      <c r="D222" s="133" t="s">
        <v>138</v>
      </c>
      <c r="E222" s="134" t="s">
        <v>1126</v>
      </c>
      <c r="F222" s="135" t="s">
        <v>1127</v>
      </c>
      <c r="G222" s="136" t="s">
        <v>615</v>
      </c>
      <c r="H222" s="184"/>
      <c r="I222" s="138"/>
      <c r="J222" s="139">
        <f>ROUND(I222*H222,2)</f>
        <v>0</v>
      </c>
      <c r="K222" s="135" t="s">
        <v>1</v>
      </c>
      <c r="L222" s="32"/>
      <c r="M222" s="140" t="s">
        <v>1</v>
      </c>
      <c r="N222" s="141" t="s">
        <v>38</v>
      </c>
      <c r="P222" s="142">
        <f>O222*H222</f>
        <v>0</v>
      </c>
      <c r="Q222" s="142">
        <v>0</v>
      </c>
      <c r="R222" s="142">
        <f>Q222*H222</f>
        <v>0</v>
      </c>
      <c r="S222" s="142">
        <v>0</v>
      </c>
      <c r="T222" s="143">
        <f>S222*H222</f>
        <v>0</v>
      </c>
      <c r="AR222" s="144" t="s">
        <v>226</v>
      </c>
      <c r="AT222" s="144" t="s">
        <v>138</v>
      </c>
      <c r="AU222" s="144" t="s">
        <v>83</v>
      </c>
      <c r="AY222" s="17" t="s">
        <v>136</v>
      </c>
      <c r="BE222" s="145">
        <f>IF(N222="základní",J222,0)</f>
        <v>0</v>
      </c>
      <c r="BF222" s="145">
        <f>IF(N222="snížená",J222,0)</f>
        <v>0</v>
      </c>
      <c r="BG222" s="145">
        <f>IF(N222="zákl. přenesená",J222,0)</f>
        <v>0</v>
      </c>
      <c r="BH222" s="145">
        <f>IF(N222="sníž. přenesená",J222,0)</f>
        <v>0</v>
      </c>
      <c r="BI222" s="145">
        <f>IF(N222="nulová",J222,0)</f>
        <v>0</v>
      </c>
      <c r="BJ222" s="17" t="s">
        <v>81</v>
      </c>
      <c r="BK222" s="145">
        <f>ROUND(I222*H222,2)</f>
        <v>0</v>
      </c>
      <c r="BL222" s="17" t="s">
        <v>226</v>
      </c>
      <c r="BM222" s="144" t="s">
        <v>1128</v>
      </c>
    </row>
    <row r="223" spans="2:65" s="1" customFormat="1" ht="16.5" customHeight="1">
      <c r="B223" s="32"/>
      <c r="C223" s="174" t="s">
        <v>553</v>
      </c>
      <c r="D223" s="174" t="s">
        <v>336</v>
      </c>
      <c r="E223" s="175" t="s">
        <v>1129</v>
      </c>
      <c r="F223" s="176" t="s">
        <v>1130</v>
      </c>
      <c r="G223" s="177" t="s">
        <v>457</v>
      </c>
      <c r="H223" s="178">
        <v>2</v>
      </c>
      <c r="I223" s="179"/>
      <c r="J223" s="180">
        <f>ROUND(I223*H223,2)</f>
        <v>0</v>
      </c>
      <c r="K223" s="176" t="s">
        <v>1</v>
      </c>
      <c r="L223" s="181"/>
      <c r="M223" s="182" t="s">
        <v>1</v>
      </c>
      <c r="N223" s="183" t="s">
        <v>38</v>
      </c>
      <c r="P223" s="142">
        <f>O223*H223</f>
        <v>0</v>
      </c>
      <c r="Q223" s="142">
        <v>4.0000000000000003E-5</v>
      </c>
      <c r="R223" s="142">
        <f>Q223*H223</f>
        <v>8.0000000000000007E-5</v>
      </c>
      <c r="S223" s="142">
        <v>0</v>
      </c>
      <c r="T223" s="143">
        <f>S223*H223</f>
        <v>0</v>
      </c>
      <c r="AR223" s="144" t="s">
        <v>349</v>
      </c>
      <c r="AT223" s="144" t="s">
        <v>336</v>
      </c>
      <c r="AU223" s="144" t="s">
        <v>83</v>
      </c>
      <c r="AY223" s="17" t="s">
        <v>136</v>
      </c>
      <c r="BE223" s="145">
        <f>IF(N223="základní",J223,0)</f>
        <v>0</v>
      </c>
      <c r="BF223" s="145">
        <f>IF(N223="snížená",J223,0)</f>
        <v>0</v>
      </c>
      <c r="BG223" s="145">
        <f>IF(N223="zákl. přenesená",J223,0)</f>
        <v>0</v>
      </c>
      <c r="BH223" s="145">
        <f>IF(N223="sníž. přenesená",J223,0)</f>
        <v>0</v>
      </c>
      <c r="BI223" s="145">
        <f>IF(N223="nulová",J223,0)</f>
        <v>0</v>
      </c>
      <c r="BJ223" s="17" t="s">
        <v>81</v>
      </c>
      <c r="BK223" s="145">
        <f>ROUND(I223*H223,2)</f>
        <v>0</v>
      </c>
      <c r="BL223" s="17" t="s">
        <v>226</v>
      </c>
      <c r="BM223" s="144" t="s">
        <v>1131</v>
      </c>
    </row>
    <row r="224" spans="2:65" s="11" customFormat="1" ht="22.9" customHeight="1">
      <c r="B224" s="121"/>
      <c r="D224" s="122" t="s">
        <v>72</v>
      </c>
      <c r="E224" s="131" t="s">
        <v>1132</v>
      </c>
      <c r="F224" s="131" t="s">
        <v>1133</v>
      </c>
      <c r="I224" s="124"/>
      <c r="J224" s="132">
        <f>BK224</f>
        <v>0</v>
      </c>
      <c r="L224" s="121"/>
      <c r="M224" s="126"/>
      <c r="P224" s="127">
        <f>SUM(P225:P235)</f>
        <v>0</v>
      </c>
      <c r="R224" s="127">
        <f>SUM(R225:R235)</f>
        <v>0.33361999999999997</v>
      </c>
      <c r="T224" s="128">
        <f>SUM(T225:T235)</f>
        <v>0.1026</v>
      </c>
      <c r="AR224" s="122" t="s">
        <v>83</v>
      </c>
      <c r="AT224" s="129" t="s">
        <v>72</v>
      </c>
      <c r="AU224" s="129" t="s">
        <v>81</v>
      </c>
      <c r="AY224" s="122" t="s">
        <v>136</v>
      </c>
      <c r="BK224" s="130">
        <f>SUM(BK225:BK235)</f>
        <v>0</v>
      </c>
    </row>
    <row r="225" spans="2:65" s="1" customFormat="1" ht="16.5" customHeight="1">
      <c r="B225" s="32"/>
      <c r="C225" s="133" t="s">
        <v>557</v>
      </c>
      <c r="D225" s="133" t="s">
        <v>138</v>
      </c>
      <c r="E225" s="134" t="s">
        <v>1134</v>
      </c>
      <c r="F225" s="135" t="s">
        <v>1135</v>
      </c>
      <c r="G225" s="136" t="s">
        <v>1124</v>
      </c>
      <c r="H225" s="137">
        <v>3</v>
      </c>
      <c r="I225" s="138"/>
      <c r="J225" s="139">
        <f t="shared" ref="J225:J230" si="20">ROUND(I225*H225,2)</f>
        <v>0</v>
      </c>
      <c r="K225" s="135" t="s">
        <v>1</v>
      </c>
      <c r="L225" s="32"/>
      <c r="M225" s="140" t="s">
        <v>1</v>
      </c>
      <c r="N225" s="141" t="s">
        <v>38</v>
      </c>
      <c r="P225" s="142">
        <f t="shared" ref="P225:P230" si="21">O225*H225</f>
        <v>0</v>
      </c>
      <c r="Q225" s="142">
        <v>0</v>
      </c>
      <c r="R225" s="142">
        <f t="shared" ref="R225:R230" si="22">Q225*H225</f>
        <v>0</v>
      </c>
      <c r="S225" s="142">
        <v>3.4200000000000001E-2</v>
      </c>
      <c r="T225" s="143">
        <f t="shared" ref="T225:T230" si="23">S225*H225</f>
        <v>0.1026</v>
      </c>
      <c r="AR225" s="144" t="s">
        <v>226</v>
      </c>
      <c r="AT225" s="144" t="s">
        <v>138</v>
      </c>
      <c r="AU225" s="144" t="s">
        <v>83</v>
      </c>
      <c r="AY225" s="17" t="s">
        <v>136</v>
      </c>
      <c r="BE225" s="145">
        <f t="shared" ref="BE225:BE230" si="24">IF(N225="základní",J225,0)</f>
        <v>0</v>
      </c>
      <c r="BF225" s="145">
        <f t="shared" ref="BF225:BF230" si="25">IF(N225="snížená",J225,0)</f>
        <v>0</v>
      </c>
      <c r="BG225" s="145">
        <f t="shared" ref="BG225:BG230" si="26">IF(N225="zákl. přenesená",J225,0)</f>
        <v>0</v>
      </c>
      <c r="BH225" s="145">
        <f t="shared" ref="BH225:BH230" si="27">IF(N225="sníž. přenesená",J225,0)</f>
        <v>0</v>
      </c>
      <c r="BI225" s="145">
        <f t="shared" ref="BI225:BI230" si="28">IF(N225="nulová",J225,0)</f>
        <v>0</v>
      </c>
      <c r="BJ225" s="17" t="s">
        <v>81</v>
      </c>
      <c r="BK225" s="145">
        <f t="shared" ref="BK225:BK230" si="29">ROUND(I225*H225,2)</f>
        <v>0</v>
      </c>
      <c r="BL225" s="17" t="s">
        <v>226</v>
      </c>
      <c r="BM225" s="144" t="s">
        <v>1136</v>
      </c>
    </row>
    <row r="226" spans="2:65" s="1" customFormat="1" ht="16.5" customHeight="1">
      <c r="B226" s="32"/>
      <c r="C226" s="133" t="s">
        <v>561</v>
      </c>
      <c r="D226" s="133" t="s">
        <v>138</v>
      </c>
      <c r="E226" s="134" t="s">
        <v>1137</v>
      </c>
      <c r="F226" s="135" t="s">
        <v>1138</v>
      </c>
      <c r="G226" s="136" t="s">
        <v>457</v>
      </c>
      <c r="H226" s="137">
        <v>3</v>
      </c>
      <c r="I226" s="138"/>
      <c r="J226" s="139">
        <f t="shared" si="20"/>
        <v>0</v>
      </c>
      <c r="K226" s="135" t="s">
        <v>1</v>
      </c>
      <c r="L226" s="32"/>
      <c r="M226" s="140" t="s">
        <v>1</v>
      </c>
      <c r="N226" s="141" t="s">
        <v>38</v>
      </c>
      <c r="P226" s="142">
        <f t="shared" si="21"/>
        <v>0</v>
      </c>
      <c r="Q226" s="142">
        <v>1.83E-3</v>
      </c>
      <c r="R226" s="142">
        <f t="shared" si="22"/>
        <v>5.4900000000000001E-3</v>
      </c>
      <c r="S226" s="142">
        <v>0</v>
      </c>
      <c r="T226" s="143">
        <f t="shared" si="23"/>
        <v>0</v>
      </c>
      <c r="AR226" s="144" t="s">
        <v>226</v>
      </c>
      <c r="AT226" s="144" t="s">
        <v>138</v>
      </c>
      <c r="AU226" s="144" t="s">
        <v>83</v>
      </c>
      <c r="AY226" s="17" t="s">
        <v>136</v>
      </c>
      <c r="BE226" s="145">
        <f t="shared" si="24"/>
        <v>0</v>
      </c>
      <c r="BF226" s="145">
        <f t="shared" si="25"/>
        <v>0</v>
      </c>
      <c r="BG226" s="145">
        <f t="shared" si="26"/>
        <v>0</v>
      </c>
      <c r="BH226" s="145">
        <f t="shared" si="27"/>
        <v>0</v>
      </c>
      <c r="BI226" s="145">
        <f t="shared" si="28"/>
        <v>0</v>
      </c>
      <c r="BJ226" s="17" t="s">
        <v>81</v>
      </c>
      <c r="BK226" s="145">
        <f t="shared" si="29"/>
        <v>0</v>
      </c>
      <c r="BL226" s="17" t="s">
        <v>226</v>
      </c>
      <c r="BM226" s="144" t="s">
        <v>1139</v>
      </c>
    </row>
    <row r="227" spans="2:65" s="1" customFormat="1" ht="24.2" customHeight="1">
      <c r="B227" s="32"/>
      <c r="C227" s="133" t="s">
        <v>566</v>
      </c>
      <c r="D227" s="133" t="s">
        <v>138</v>
      </c>
      <c r="E227" s="134" t="s">
        <v>1140</v>
      </c>
      <c r="F227" s="135" t="s">
        <v>1141</v>
      </c>
      <c r="G227" s="136" t="s">
        <v>1124</v>
      </c>
      <c r="H227" s="137">
        <v>2</v>
      </c>
      <c r="I227" s="138"/>
      <c r="J227" s="139">
        <f t="shared" si="20"/>
        <v>0</v>
      </c>
      <c r="K227" s="135" t="s">
        <v>1</v>
      </c>
      <c r="L227" s="32"/>
      <c r="M227" s="140" t="s">
        <v>1</v>
      </c>
      <c r="N227" s="141" t="s">
        <v>38</v>
      </c>
      <c r="P227" s="142">
        <f t="shared" si="21"/>
        <v>0</v>
      </c>
      <c r="Q227" s="142">
        <v>1.908E-2</v>
      </c>
      <c r="R227" s="142">
        <f t="shared" si="22"/>
        <v>3.8159999999999999E-2</v>
      </c>
      <c r="S227" s="142">
        <v>0</v>
      </c>
      <c r="T227" s="143">
        <f t="shared" si="23"/>
        <v>0</v>
      </c>
      <c r="AR227" s="144" t="s">
        <v>226</v>
      </c>
      <c r="AT227" s="144" t="s">
        <v>138</v>
      </c>
      <c r="AU227" s="144" t="s">
        <v>83</v>
      </c>
      <c r="AY227" s="17" t="s">
        <v>136</v>
      </c>
      <c r="BE227" s="145">
        <f t="shared" si="24"/>
        <v>0</v>
      </c>
      <c r="BF227" s="145">
        <f t="shared" si="25"/>
        <v>0</v>
      </c>
      <c r="BG227" s="145">
        <f t="shared" si="26"/>
        <v>0</v>
      </c>
      <c r="BH227" s="145">
        <f t="shared" si="27"/>
        <v>0</v>
      </c>
      <c r="BI227" s="145">
        <f t="shared" si="28"/>
        <v>0</v>
      </c>
      <c r="BJ227" s="17" t="s">
        <v>81</v>
      </c>
      <c r="BK227" s="145">
        <f t="shared" si="29"/>
        <v>0</v>
      </c>
      <c r="BL227" s="17" t="s">
        <v>226</v>
      </c>
      <c r="BM227" s="144" t="s">
        <v>1142</v>
      </c>
    </row>
    <row r="228" spans="2:65" s="1" customFormat="1" ht="24.2" customHeight="1">
      <c r="B228" s="32"/>
      <c r="C228" s="133" t="s">
        <v>572</v>
      </c>
      <c r="D228" s="133" t="s">
        <v>138</v>
      </c>
      <c r="E228" s="134" t="s">
        <v>1143</v>
      </c>
      <c r="F228" s="135" t="s">
        <v>1144</v>
      </c>
      <c r="G228" s="136" t="s">
        <v>1124</v>
      </c>
      <c r="H228" s="137">
        <v>5</v>
      </c>
      <c r="I228" s="138"/>
      <c r="J228" s="139">
        <f t="shared" si="20"/>
        <v>0</v>
      </c>
      <c r="K228" s="135" t="s">
        <v>1</v>
      </c>
      <c r="L228" s="32"/>
      <c r="M228" s="140" t="s">
        <v>1</v>
      </c>
      <c r="N228" s="141" t="s">
        <v>38</v>
      </c>
      <c r="P228" s="142">
        <f t="shared" si="21"/>
        <v>0</v>
      </c>
      <c r="Q228" s="142">
        <v>1.6469999999999999E-2</v>
      </c>
      <c r="R228" s="142">
        <f t="shared" si="22"/>
        <v>8.2349999999999993E-2</v>
      </c>
      <c r="S228" s="142">
        <v>0</v>
      </c>
      <c r="T228" s="143">
        <f t="shared" si="23"/>
        <v>0</v>
      </c>
      <c r="AR228" s="144" t="s">
        <v>226</v>
      </c>
      <c r="AT228" s="144" t="s">
        <v>138</v>
      </c>
      <c r="AU228" s="144" t="s">
        <v>83</v>
      </c>
      <c r="AY228" s="17" t="s">
        <v>136</v>
      </c>
      <c r="BE228" s="145">
        <f t="shared" si="24"/>
        <v>0</v>
      </c>
      <c r="BF228" s="145">
        <f t="shared" si="25"/>
        <v>0</v>
      </c>
      <c r="BG228" s="145">
        <f t="shared" si="26"/>
        <v>0</v>
      </c>
      <c r="BH228" s="145">
        <f t="shared" si="27"/>
        <v>0</v>
      </c>
      <c r="BI228" s="145">
        <f t="shared" si="28"/>
        <v>0</v>
      </c>
      <c r="BJ228" s="17" t="s">
        <v>81</v>
      </c>
      <c r="BK228" s="145">
        <f t="shared" si="29"/>
        <v>0</v>
      </c>
      <c r="BL228" s="17" t="s">
        <v>226</v>
      </c>
      <c r="BM228" s="144" t="s">
        <v>1145</v>
      </c>
    </row>
    <row r="229" spans="2:65" s="1" customFormat="1" ht="24.2" customHeight="1">
      <c r="B229" s="32"/>
      <c r="C229" s="133" t="s">
        <v>580</v>
      </c>
      <c r="D229" s="133" t="s">
        <v>138</v>
      </c>
      <c r="E229" s="134" t="s">
        <v>1146</v>
      </c>
      <c r="F229" s="135" t="s">
        <v>1147</v>
      </c>
      <c r="G229" s="136" t="s">
        <v>1124</v>
      </c>
      <c r="H229" s="137">
        <v>2</v>
      </c>
      <c r="I229" s="138"/>
      <c r="J229" s="139">
        <f t="shared" si="20"/>
        <v>0</v>
      </c>
      <c r="K229" s="135" t="s">
        <v>1</v>
      </c>
      <c r="L229" s="32"/>
      <c r="M229" s="140" t="s">
        <v>1</v>
      </c>
      <c r="N229" s="141" t="s">
        <v>38</v>
      </c>
      <c r="P229" s="142">
        <f t="shared" si="21"/>
        <v>0</v>
      </c>
      <c r="Q229" s="142">
        <v>9.3109999999999998E-2</v>
      </c>
      <c r="R229" s="142">
        <f t="shared" si="22"/>
        <v>0.18622</v>
      </c>
      <c r="S229" s="142">
        <v>0</v>
      </c>
      <c r="T229" s="143">
        <f t="shared" si="23"/>
        <v>0</v>
      </c>
      <c r="AR229" s="144" t="s">
        <v>226</v>
      </c>
      <c r="AT229" s="144" t="s">
        <v>138</v>
      </c>
      <c r="AU229" s="144" t="s">
        <v>83</v>
      </c>
      <c r="AY229" s="17" t="s">
        <v>136</v>
      </c>
      <c r="BE229" s="145">
        <f t="shared" si="24"/>
        <v>0</v>
      </c>
      <c r="BF229" s="145">
        <f t="shared" si="25"/>
        <v>0</v>
      </c>
      <c r="BG229" s="145">
        <f t="shared" si="26"/>
        <v>0</v>
      </c>
      <c r="BH229" s="145">
        <f t="shared" si="27"/>
        <v>0</v>
      </c>
      <c r="BI229" s="145">
        <f t="shared" si="28"/>
        <v>0</v>
      </c>
      <c r="BJ229" s="17" t="s">
        <v>81</v>
      </c>
      <c r="BK229" s="145">
        <f t="shared" si="29"/>
        <v>0</v>
      </c>
      <c r="BL229" s="17" t="s">
        <v>226</v>
      </c>
      <c r="BM229" s="144" t="s">
        <v>1148</v>
      </c>
    </row>
    <row r="230" spans="2:65" s="1" customFormat="1" ht="24.2" customHeight="1">
      <c r="B230" s="32"/>
      <c r="C230" s="133" t="s">
        <v>584</v>
      </c>
      <c r="D230" s="133" t="s">
        <v>138</v>
      </c>
      <c r="E230" s="134" t="s">
        <v>1149</v>
      </c>
      <c r="F230" s="135" t="s">
        <v>1150</v>
      </c>
      <c r="G230" s="136" t="s">
        <v>1124</v>
      </c>
      <c r="H230" s="137">
        <v>16</v>
      </c>
      <c r="I230" s="138"/>
      <c r="J230" s="139">
        <f t="shared" si="20"/>
        <v>0</v>
      </c>
      <c r="K230" s="135" t="s">
        <v>1</v>
      </c>
      <c r="L230" s="32"/>
      <c r="M230" s="140" t="s">
        <v>1</v>
      </c>
      <c r="N230" s="141" t="s">
        <v>38</v>
      </c>
      <c r="P230" s="142">
        <f t="shared" si="21"/>
        <v>0</v>
      </c>
      <c r="Q230" s="142">
        <v>2.4000000000000001E-4</v>
      </c>
      <c r="R230" s="142">
        <f t="shared" si="22"/>
        <v>3.8400000000000001E-3</v>
      </c>
      <c r="S230" s="142">
        <v>0</v>
      </c>
      <c r="T230" s="143">
        <f t="shared" si="23"/>
        <v>0</v>
      </c>
      <c r="AR230" s="144" t="s">
        <v>226</v>
      </c>
      <c r="AT230" s="144" t="s">
        <v>138</v>
      </c>
      <c r="AU230" s="144" t="s">
        <v>83</v>
      </c>
      <c r="AY230" s="17" t="s">
        <v>136</v>
      </c>
      <c r="BE230" s="145">
        <f t="shared" si="24"/>
        <v>0</v>
      </c>
      <c r="BF230" s="145">
        <f t="shared" si="25"/>
        <v>0</v>
      </c>
      <c r="BG230" s="145">
        <f t="shared" si="26"/>
        <v>0</v>
      </c>
      <c r="BH230" s="145">
        <f t="shared" si="27"/>
        <v>0</v>
      </c>
      <c r="BI230" s="145">
        <f t="shared" si="28"/>
        <v>0</v>
      </c>
      <c r="BJ230" s="17" t="s">
        <v>81</v>
      </c>
      <c r="BK230" s="145">
        <f t="shared" si="29"/>
        <v>0</v>
      </c>
      <c r="BL230" s="17" t="s">
        <v>226</v>
      </c>
      <c r="BM230" s="144" t="s">
        <v>1151</v>
      </c>
    </row>
    <row r="231" spans="2:65" s="13" customFormat="1" ht="11.25">
      <c r="B231" s="153"/>
      <c r="D231" s="147" t="s">
        <v>145</v>
      </c>
      <c r="E231" s="154" t="s">
        <v>1</v>
      </c>
      <c r="F231" s="155" t="s">
        <v>1152</v>
      </c>
      <c r="H231" s="156">
        <v>16</v>
      </c>
      <c r="I231" s="157"/>
      <c r="L231" s="153"/>
      <c r="M231" s="158"/>
      <c r="T231" s="159"/>
      <c r="AT231" s="154" t="s">
        <v>145</v>
      </c>
      <c r="AU231" s="154" t="s">
        <v>83</v>
      </c>
      <c r="AV231" s="13" t="s">
        <v>83</v>
      </c>
      <c r="AW231" s="13" t="s">
        <v>30</v>
      </c>
      <c r="AX231" s="13" t="s">
        <v>81</v>
      </c>
      <c r="AY231" s="154" t="s">
        <v>136</v>
      </c>
    </row>
    <row r="232" spans="2:65" s="1" customFormat="1" ht="21.75" customHeight="1">
      <c r="B232" s="32"/>
      <c r="C232" s="133" t="s">
        <v>589</v>
      </c>
      <c r="D232" s="133" t="s">
        <v>138</v>
      </c>
      <c r="E232" s="134" t="s">
        <v>1153</v>
      </c>
      <c r="F232" s="135" t="s">
        <v>1154</v>
      </c>
      <c r="G232" s="136" t="s">
        <v>1124</v>
      </c>
      <c r="H232" s="137">
        <v>5</v>
      </c>
      <c r="I232" s="138"/>
      <c r="J232" s="139">
        <f>ROUND(I232*H232,2)</f>
        <v>0</v>
      </c>
      <c r="K232" s="135" t="s">
        <v>1</v>
      </c>
      <c r="L232" s="32"/>
      <c r="M232" s="140" t="s">
        <v>1</v>
      </c>
      <c r="N232" s="141" t="s">
        <v>38</v>
      </c>
      <c r="P232" s="142">
        <f>O232*H232</f>
        <v>0</v>
      </c>
      <c r="Q232" s="142">
        <v>1.8E-3</v>
      </c>
      <c r="R232" s="142">
        <f>Q232*H232</f>
        <v>8.9999999999999993E-3</v>
      </c>
      <c r="S232" s="142">
        <v>0</v>
      </c>
      <c r="T232" s="143">
        <f>S232*H232</f>
        <v>0</v>
      </c>
      <c r="AR232" s="144" t="s">
        <v>226</v>
      </c>
      <c r="AT232" s="144" t="s">
        <v>138</v>
      </c>
      <c r="AU232" s="144" t="s">
        <v>83</v>
      </c>
      <c r="AY232" s="17" t="s">
        <v>136</v>
      </c>
      <c r="BE232" s="145">
        <f>IF(N232="základní",J232,0)</f>
        <v>0</v>
      </c>
      <c r="BF232" s="145">
        <f>IF(N232="snížená",J232,0)</f>
        <v>0</v>
      </c>
      <c r="BG232" s="145">
        <f>IF(N232="zákl. přenesená",J232,0)</f>
        <v>0</v>
      </c>
      <c r="BH232" s="145">
        <f>IF(N232="sníž. přenesená",J232,0)</f>
        <v>0</v>
      </c>
      <c r="BI232" s="145">
        <f>IF(N232="nulová",J232,0)</f>
        <v>0</v>
      </c>
      <c r="BJ232" s="17" t="s">
        <v>81</v>
      </c>
      <c r="BK232" s="145">
        <f>ROUND(I232*H232,2)</f>
        <v>0</v>
      </c>
      <c r="BL232" s="17" t="s">
        <v>226</v>
      </c>
      <c r="BM232" s="144" t="s">
        <v>1155</v>
      </c>
    </row>
    <row r="233" spans="2:65" s="1" customFormat="1" ht="33" customHeight="1">
      <c r="B233" s="32"/>
      <c r="C233" s="133" t="s">
        <v>593</v>
      </c>
      <c r="D233" s="133" t="s">
        <v>138</v>
      </c>
      <c r="E233" s="134" t="s">
        <v>1156</v>
      </c>
      <c r="F233" s="135" t="s">
        <v>1157</v>
      </c>
      <c r="G233" s="136" t="s">
        <v>1124</v>
      </c>
      <c r="H233" s="137">
        <v>4</v>
      </c>
      <c r="I233" s="138"/>
      <c r="J233" s="139">
        <f>ROUND(I233*H233,2)</f>
        <v>0</v>
      </c>
      <c r="K233" s="135" t="s">
        <v>1</v>
      </c>
      <c r="L233" s="32"/>
      <c r="M233" s="140" t="s">
        <v>1</v>
      </c>
      <c r="N233" s="141" t="s">
        <v>38</v>
      </c>
      <c r="P233" s="142">
        <f>O233*H233</f>
        <v>0</v>
      </c>
      <c r="Q233" s="142">
        <v>1.8400000000000001E-3</v>
      </c>
      <c r="R233" s="142">
        <f>Q233*H233</f>
        <v>7.3600000000000002E-3</v>
      </c>
      <c r="S233" s="142">
        <v>0</v>
      </c>
      <c r="T233" s="143">
        <f>S233*H233</f>
        <v>0</v>
      </c>
      <c r="AR233" s="144" t="s">
        <v>226</v>
      </c>
      <c r="AT233" s="144" t="s">
        <v>138</v>
      </c>
      <c r="AU233" s="144" t="s">
        <v>83</v>
      </c>
      <c r="AY233" s="17" t="s">
        <v>136</v>
      </c>
      <c r="BE233" s="145">
        <f>IF(N233="základní",J233,0)</f>
        <v>0</v>
      </c>
      <c r="BF233" s="145">
        <f>IF(N233="snížená",J233,0)</f>
        <v>0</v>
      </c>
      <c r="BG233" s="145">
        <f>IF(N233="zákl. přenesená",J233,0)</f>
        <v>0</v>
      </c>
      <c r="BH233" s="145">
        <f>IF(N233="sníž. přenesená",J233,0)</f>
        <v>0</v>
      </c>
      <c r="BI233" s="145">
        <f>IF(N233="nulová",J233,0)</f>
        <v>0</v>
      </c>
      <c r="BJ233" s="17" t="s">
        <v>81</v>
      </c>
      <c r="BK233" s="145">
        <f>ROUND(I233*H233,2)</f>
        <v>0</v>
      </c>
      <c r="BL233" s="17" t="s">
        <v>226</v>
      </c>
      <c r="BM233" s="144" t="s">
        <v>1158</v>
      </c>
    </row>
    <row r="234" spans="2:65" s="1" customFormat="1" ht="16.5" customHeight="1">
      <c r="B234" s="32"/>
      <c r="C234" s="133" t="s">
        <v>596</v>
      </c>
      <c r="D234" s="133" t="s">
        <v>138</v>
      </c>
      <c r="E234" s="134" t="s">
        <v>1159</v>
      </c>
      <c r="F234" s="135" t="s">
        <v>1160</v>
      </c>
      <c r="G234" s="136" t="s">
        <v>457</v>
      </c>
      <c r="H234" s="137">
        <v>5</v>
      </c>
      <c r="I234" s="138"/>
      <c r="J234" s="139">
        <f>ROUND(I234*H234,2)</f>
        <v>0</v>
      </c>
      <c r="K234" s="135" t="s">
        <v>1</v>
      </c>
      <c r="L234" s="32"/>
      <c r="M234" s="140" t="s">
        <v>1</v>
      </c>
      <c r="N234" s="141" t="s">
        <v>38</v>
      </c>
      <c r="P234" s="142">
        <f>O234*H234</f>
        <v>0</v>
      </c>
      <c r="Q234" s="142">
        <v>2.4000000000000001E-4</v>
      </c>
      <c r="R234" s="142">
        <f>Q234*H234</f>
        <v>1.2000000000000001E-3</v>
      </c>
      <c r="S234" s="142">
        <v>0</v>
      </c>
      <c r="T234" s="143">
        <f>S234*H234</f>
        <v>0</v>
      </c>
      <c r="AR234" s="144" t="s">
        <v>226</v>
      </c>
      <c r="AT234" s="144" t="s">
        <v>138</v>
      </c>
      <c r="AU234" s="144" t="s">
        <v>83</v>
      </c>
      <c r="AY234" s="17" t="s">
        <v>136</v>
      </c>
      <c r="BE234" s="145">
        <f>IF(N234="základní",J234,0)</f>
        <v>0</v>
      </c>
      <c r="BF234" s="145">
        <f>IF(N234="snížená",J234,0)</f>
        <v>0</v>
      </c>
      <c r="BG234" s="145">
        <f>IF(N234="zákl. přenesená",J234,0)</f>
        <v>0</v>
      </c>
      <c r="BH234" s="145">
        <f>IF(N234="sníž. přenesená",J234,0)</f>
        <v>0</v>
      </c>
      <c r="BI234" s="145">
        <f>IF(N234="nulová",J234,0)</f>
        <v>0</v>
      </c>
      <c r="BJ234" s="17" t="s">
        <v>81</v>
      </c>
      <c r="BK234" s="145">
        <f>ROUND(I234*H234,2)</f>
        <v>0</v>
      </c>
      <c r="BL234" s="17" t="s">
        <v>226</v>
      </c>
      <c r="BM234" s="144" t="s">
        <v>1161</v>
      </c>
    </row>
    <row r="235" spans="2:65" s="1" customFormat="1" ht="24.2" customHeight="1">
      <c r="B235" s="32"/>
      <c r="C235" s="133" t="s">
        <v>600</v>
      </c>
      <c r="D235" s="133" t="s">
        <v>138</v>
      </c>
      <c r="E235" s="134" t="s">
        <v>1162</v>
      </c>
      <c r="F235" s="135" t="s">
        <v>1163</v>
      </c>
      <c r="G235" s="136" t="s">
        <v>615</v>
      </c>
      <c r="H235" s="184"/>
      <c r="I235" s="138"/>
      <c r="J235" s="139">
        <f>ROUND(I235*H235,2)</f>
        <v>0</v>
      </c>
      <c r="K235" s="135" t="s">
        <v>1</v>
      </c>
      <c r="L235" s="32"/>
      <c r="M235" s="140" t="s">
        <v>1</v>
      </c>
      <c r="N235" s="141" t="s">
        <v>38</v>
      </c>
      <c r="P235" s="142">
        <f>O235*H235</f>
        <v>0</v>
      </c>
      <c r="Q235" s="142">
        <v>0</v>
      </c>
      <c r="R235" s="142">
        <f>Q235*H235</f>
        <v>0</v>
      </c>
      <c r="S235" s="142">
        <v>0</v>
      </c>
      <c r="T235" s="143">
        <f>S235*H235</f>
        <v>0</v>
      </c>
      <c r="AR235" s="144" t="s">
        <v>226</v>
      </c>
      <c r="AT235" s="144" t="s">
        <v>138</v>
      </c>
      <c r="AU235" s="144" t="s">
        <v>83</v>
      </c>
      <c r="AY235" s="17" t="s">
        <v>136</v>
      </c>
      <c r="BE235" s="145">
        <f>IF(N235="základní",J235,0)</f>
        <v>0</v>
      </c>
      <c r="BF235" s="145">
        <f>IF(N235="snížená",J235,0)</f>
        <v>0</v>
      </c>
      <c r="BG235" s="145">
        <f>IF(N235="zákl. přenesená",J235,0)</f>
        <v>0</v>
      </c>
      <c r="BH235" s="145">
        <f>IF(N235="sníž. přenesená",J235,0)</f>
        <v>0</v>
      </c>
      <c r="BI235" s="145">
        <f>IF(N235="nulová",J235,0)</f>
        <v>0</v>
      </c>
      <c r="BJ235" s="17" t="s">
        <v>81</v>
      </c>
      <c r="BK235" s="145">
        <f>ROUND(I235*H235,2)</f>
        <v>0</v>
      </c>
      <c r="BL235" s="17" t="s">
        <v>226</v>
      </c>
      <c r="BM235" s="144" t="s">
        <v>1164</v>
      </c>
    </row>
    <row r="236" spans="2:65" s="11" customFormat="1" ht="25.9" customHeight="1">
      <c r="B236" s="121"/>
      <c r="D236" s="122" t="s">
        <v>72</v>
      </c>
      <c r="E236" s="123" t="s">
        <v>891</v>
      </c>
      <c r="F236" s="123" t="s">
        <v>892</v>
      </c>
      <c r="I236" s="124"/>
      <c r="J236" s="125">
        <f>BK236</f>
        <v>0</v>
      </c>
      <c r="L236" s="121"/>
      <c r="M236" s="126"/>
      <c r="P236" s="127">
        <f>SUM(P237:P240)</f>
        <v>0</v>
      </c>
      <c r="R236" s="127">
        <f>SUM(R237:R240)</f>
        <v>0</v>
      </c>
      <c r="T236" s="128">
        <f>SUM(T237:T240)</f>
        <v>0</v>
      </c>
      <c r="AR236" s="122" t="s">
        <v>143</v>
      </c>
      <c r="AT236" s="129" t="s">
        <v>72</v>
      </c>
      <c r="AU236" s="129" t="s">
        <v>73</v>
      </c>
      <c r="AY236" s="122" t="s">
        <v>136</v>
      </c>
      <c r="BK236" s="130">
        <f>SUM(BK237:BK240)</f>
        <v>0</v>
      </c>
    </row>
    <row r="237" spans="2:65" s="1" customFormat="1" ht="24.2" customHeight="1">
      <c r="B237" s="32"/>
      <c r="C237" s="133" t="s">
        <v>605</v>
      </c>
      <c r="D237" s="133" t="s">
        <v>138</v>
      </c>
      <c r="E237" s="134" t="s">
        <v>1165</v>
      </c>
      <c r="F237" s="135" t="s">
        <v>1166</v>
      </c>
      <c r="G237" s="136" t="s">
        <v>896</v>
      </c>
      <c r="H237" s="137">
        <v>5</v>
      </c>
      <c r="I237" s="138"/>
      <c r="J237" s="139">
        <f>ROUND(I237*H237,2)</f>
        <v>0</v>
      </c>
      <c r="K237" s="135" t="s">
        <v>1</v>
      </c>
      <c r="L237" s="32"/>
      <c r="M237" s="140" t="s">
        <v>1</v>
      </c>
      <c r="N237" s="141" t="s">
        <v>38</v>
      </c>
      <c r="P237" s="142">
        <f>O237*H237</f>
        <v>0</v>
      </c>
      <c r="Q237" s="142">
        <v>0</v>
      </c>
      <c r="R237" s="142">
        <f>Q237*H237</f>
        <v>0</v>
      </c>
      <c r="S237" s="142">
        <v>0</v>
      </c>
      <c r="T237" s="143">
        <f>S237*H237</f>
        <v>0</v>
      </c>
      <c r="AR237" s="144" t="s">
        <v>897</v>
      </c>
      <c r="AT237" s="144" t="s">
        <v>138</v>
      </c>
      <c r="AU237" s="144" t="s">
        <v>81</v>
      </c>
      <c r="AY237" s="17" t="s">
        <v>136</v>
      </c>
      <c r="BE237" s="145">
        <f>IF(N237="základní",J237,0)</f>
        <v>0</v>
      </c>
      <c r="BF237" s="145">
        <f>IF(N237="snížená",J237,0)</f>
        <v>0</v>
      </c>
      <c r="BG237" s="145">
        <f>IF(N237="zákl. přenesená",J237,0)</f>
        <v>0</v>
      </c>
      <c r="BH237" s="145">
        <f>IF(N237="sníž. přenesená",J237,0)</f>
        <v>0</v>
      </c>
      <c r="BI237" s="145">
        <f>IF(N237="nulová",J237,0)</f>
        <v>0</v>
      </c>
      <c r="BJ237" s="17" t="s">
        <v>81</v>
      </c>
      <c r="BK237" s="145">
        <f>ROUND(I237*H237,2)</f>
        <v>0</v>
      </c>
      <c r="BL237" s="17" t="s">
        <v>897</v>
      </c>
      <c r="BM237" s="144" t="s">
        <v>1167</v>
      </c>
    </row>
    <row r="238" spans="2:65" s="1" customFormat="1" ht="37.9" customHeight="1">
      <c r="B238" s="32"/>
      <c r="C238" s="133" t="s">
        <v>609</v>
      </c>
      <c r="D238" s="133" t="s">
        <v>138</v>
      </c>
      <c r="E238" s="134" t="s">
        <v>1168</v>
      </c>
      <c r="F238" s="135" t="s">
        <v>1169</v>
      </c>
      <c r="G238" s="136" t="s">
        <v>896</v>
      </c>
      <c r="H238" s="137">
        <v>8</v>
      </c>
      <c r="I238" s="138"/>
      <c r="J238" s="139">
        <f>ROUND(I238*H238,2)</f>
        <v>0</v>
      </c>
      <c r="K238" s="135" t="s">
        <v>1</v>
      </c>
      <c r="L238" s="32"/>
      <c r="M238" s="140" t="s">
        <v>1</v>
      </c>
      <c r="N238" s="141" t="s">
        <v>38</v>
      </c>
      <c r="P238" s="142">
        <f>O238*H238</f>
        <v>0</v>
      </c>
      <c r="Q238" s="142">
        <v>0</v>
      </c>
      <c r="R238" s="142">
        <f>Q238*H238</f>
        <v>0</v>
      </c>
      <c r="S238" s="142">
        <v>0</v>
      </c>
      <c r="T238" s="143">
        <f>S238*H238</f>
        <v>0</v>
      </c>
      <c r="AR238" s="144" t="s">
        <v>897</v>
      </c>
      <c r="AT238" s="144" t="s">
        <v>138</v>
      </c>
      <c r="AU238" s="144" t="s">
        <v>81</v>
      </c>
      <c r="AY238" s="17" t="s">
        <v>136</v>
      </c>
      <c r="BE238" s="145">
        <f>IF(N238="základní",J238,0)</f>
        <v>0</v>
      </c>
      <c r="BF238" s="145">
        <f>IF(N238="snížená",J238,0)</f>
        <v>0</v>
      </c>
      <c r="BG238" s="145">
        <f>IF(N238="zákl. přenesená",J238,0)</f>
        <v>0</v>
      </c>
      <c r="BH238" s="145">
        <f>IF(N238="sníž. přenesená",J238,0)</f>
        <v>0</v>
      </c>
      <c r="BI238" s="145">
        <f>IF(N238="nulová",J238,0)</f>
        <v>0</v>
      </c>
      <c r="BJ238" s="17" t="s">
        <v>81</v>
      </c>
      <c r="BK238" s="145">
        <f>ROUND(I238*H238,2)</f>
        <v>0</v>
      </c>
      <c r="BL238" s="17" t="s">
        <v>897</v>
      </c>
      <c r="BM238" s="144" t="s">
        <v>1170</v>
      </c>
    </row>
    <row r="239" spans="2:65" s="1" customFormat="1" ht="21.75" customHeight="1">
      <c r="B239" s="32"/>
      <c r="C239" s="133" t="s">
        <v>612</v>
      </c>
      <c r="D239" s="133" t="s">
        <v>138</v>
      </c>
      <c r="E239" s="134" t="s">
        <v>903</v>
      </c>
      <c r="F239" s="135" t="s">
        <v>904</v>
      </c>
      <c r="G239" s="136" t="s">
        <v>896</v>
      </c>
      <c r="H239" s="137">
        <v>20</v>
      </c>
      <c r="I239" s="138"/>
      <c r="J239" s="139">
        <f>ROUND(I239*H239,2)</f>
        <v>0</v>
      </c>
      <c r="K239" s="135" t="s">
        <v>1</v>
      </c>
      <c r="L239" s="32"/>
      <c r="M239" s="140" t="s">
        <v>1</v>
      </c>
      <c r="N239" s="141" t="s">
        <v>38</v>
      </c>
      <c r="P239" s="142">
        <f>O239*H239</f>
        <v>0</v>
      </c>
      <c r="Q239" s="142">
        <v>0</v>
      </c>
      <c r="R239" s="142">
        <f>Q239*H239</f>
        <v>0</v>
      </c>
      <c r="S239" s="142">
        <v>0</v>
      </c>
      <c r="T239" s="143">
        <f>S239*H239</f>
        <v>0</v>
      </c>
      <c r="AR239" s="144" t="s">
        <v>226</v>
      </c>
      <c r="AT239" s="144" t="s">
        <v>138</v>
      </c>
      <c r="AU239" s="144" t="s">
        <v>81</v>
      </c>
      <c r="AY239" s="17" t="s">
        <v>136</v>
      </c>
      <c r="BE239" s="145">
        <f>IF(N239="základní",J239,0)</f>
        <v>0</v>
      </c>
      <c r="BF239" s="145">
        <f>IF(N239="snížená",J239,0)</f>
        <v>0</v>
      </c>
      <c r="BG239" s="145">
        <f>IF(N239="zákl. přenesená",J239,0)</f>
        <v>0</v>
      </c>
      <c r="BH239" s="145">
        <f>IF(N239="sníž. přenesená",J239,0)</f>
        <v>0</v>
      </c>
      <c r="BI239" s="145">
        <f>IF(N239="nulová",J239,0)</f>
        <v>0</v>
      </c>
      <c r="BJ239" s="17" t="s">
        <v>81</v>
      </c>
      <c r="BK239" s="145">
        <f>ROUND(I239*H239,2)</f>
        <v>0</v>
      </c>
      <c r="BL239" s="17" t="s">
        <v>226</v>
      </c>
      <c r="BM239" s="144" t="s">
        <v>1171</v>
      </c>
    </row>
    <row r="240" spans="2:65" s="1" customFormat="1" ht="16.5" customHeight="1">
      <c r="B240" s="32"/>
      <c r="C240" s="133" t="s">
        <v>619</v>
      </c>
      <c r="D240" s="133" t="s">
        <v>138</v>
      </c>
      <c r="E240" s="134" t="s">
        <v>1172</v>
      </c>
      <c r="F240" s="135" t="s">
        <v>1173</v>
      </c>
      <c r="G240" s="136" t="s">
        <v>896</v>
      </c>
      <c r="H240" s="137">
        <v>5</v>
      </c>
      <c r="I240" s="138"/>
      <c r="J240" s="139">
        <f>ROUND(I240*H240,2)</f>
        <v>0</v>
      </c>
      <c r="K240" s="135" t="s">
        <v>1</v>
      </c>
      <c r="L240" s="32"/>
      <c r="M240" s="140" t="s">
        <v>1</v>
      </c>
      <c r="N240" s="141" t="s">
        <v>38</v>
      </c>
      <c r="P240" s="142">
        <f>O240*H240</f>
        <v>0</v>
      </c>
      <c r="Q240" s="142">
        <v>0</v>
      </c>
      <c r="R240" s="142">
        <f>Q240*H240</f>
        <v>0</v>
      </c>
      <c r="S240" s="142">
        <v>0</v>
      </c>
      <c r="T240" s="143">
        <f>S240*H240</f>
        <v>0</v>
      </c>
      <c r="AR240" s="144" t="s">
        <v>897</v>
      </c>
      <c r="AT240" s="144" t="s">
        <v>138</v>
      </c>
      <c r="AU240" s="144" t="s">
        <v>81</v>
      </c>
      <c r="AY240" s="17" t="s">
        <v>136</v>
      </c>
      <c r="BE240" s="145">
        <f>IF(N240="základní",J240,0)</f>
        <v>0</v>
      </c>
      <c r="BF240" s="145">
        <f>IF(N240="snížená",J240,0)</f>
        <v>0</v>
      </c>
      <c r="BG240" s="145">
        <f>IF(N240="zákl. přenesená",J240,0)</f>
        <v>0</v>
      </c>
      <c r="BH240" s="145">
        <f>IF(N240="sníž. přenesená",J240,0)</f>
        <v>0</v>
      </c>
      <c r="BI240" s="145">
        <f>IF(N240="nulová",J240,0)</f>
        <v>0</v>
      </c>
      <c r="BJ240" s="17" t="s">
        <v>81</v>
      </c>
      <c r="BK240" s="145">
        <f>ROUND(I240*H240,2)</f>
        <v>0</v>
      </c>
      <c r="BL240" s="17" t="s">
        <v>897</v>
      </c>
      <c r="BM240" s="144" t="s">
        <v>1174</v>
      </c>
    </row>
    <row r="241" spans="2:65" s="11" customFormat="1" ht="25.9" customHeight="1">
      <c r="B241" s="121"/>
      <c r="D241" s="122" t="s">
        <v>72</v>
      </c>
      <c r="E241" s="123" t="s">
        <v>1175</v>
      </c>
      <c r="F241" s="123" t="s">
        <v>1176</v>
      </c>
      <c r="I241" s="124"/>
      <c r="J241" s="125">
        <f>BK241</f>
        <v>0</v>
      </c>
      <c r="L241" s="121"/>
      <c r="M241" s="126"/>
      <c r="P241" s="127">
        <f>P242</f>
        <v>0</v>
      </c>
      <c r="R241" s="127">
        <f>R242</f>
        <v>0</v>
      </c>
      <c r="T241" s="128">
        <f>T242</f>
        <v>0</v>
      </c>
      <c r="AR241" s="122" t="s">
        <v>164</v>
      </c>
      <c r="AT241" s="129" t="s">
        <v>72</v>
      </c>
      <c r="AU241" s="129" t="s">
        <v>73</v>
      </c>
      <c r="AY241" s="122" t="s">
        <v>136</v>
      </c>
      <c r="BK241" s="130">
        <f>BK242</f>
        <v>0</v>
      </c>
    </row>
    <row r="242" spans="2:65" s="11" customFormat="1" ht="22.9" customHeight="1">
      <c r="B242" s="121"/>
      <c r="D242" s="122" t="s">
        <v>72</v>
      </c>
      <c r="E242" s="131" t="s">
        <v>1177</v>
      </c>
      <c r="F242" s="131" t="s">
        <v>1178</v>
      </c>
      <c r="I242" s="124"/>
      <c r="J242" s="132">
        <f>BK242</f>
        <v>0</v>
      </c>
      <c r="L242" s="121"/>
      <c r="M242" s="126"/>
      <c r="P242" s="127">
        <f>SUM(P243:P247)</f>
        <v>0</v>
      </c>
      <c r="R242" s="127">
        <f>SUM(R243:R247)</f>
        <v>0</v>
      </c>
      <c r="T242" s="128">
        <f>SUM(T243:T247)</f>
        <v>0</v>
      </c>
      <c r="AR242" s="122" t="s">
        <v>164</v>
      </c>
      <c r="AT242" s="129" t="s">
        <v>72</v>
      </c>
      <c r="AU242" s="129" t="s">
        <v>81</v>
      </c>
      <c r="AY242" s="122" t="s">
        <v>136</v>
      </c>
      <c r="BK242" s="130">
        <f>SUM(BK243:BK247)</f>
        <v>0</v>
      </c>
    </row>
    <row r="243" spans="2:65" s="1" customFormat="1" ht="24.2" customHeight="1">
      <c r="B243" s="32"/>
      <c r="C243" s="133" t="s">
        <v>624</v>
      </c>
      <c r="D243" s="133" t="s">
        <v>138</v>
      </c>
      <c r="E243" s="134" t="s">
        <v>1179</v>
      </c>
      <c r="F243" s="135" t="s">
        <v>1180</v>
      </c>
      <c r="G243" s="136" t="s">
        <v>1181</v>
      </c>
      <c r="H243" s="137">
        <v>1</v>
      </c>
      <c r="I243" s="138"/>
      <c r="J243" s="139">
        <f>ROUND(I243*H243,2)</f>
        <v>0</v>
      </c>
      <c r="K243" s="135" t="s">
        <v>1</v>
      </c>
      <c r="L243" s="32"/>
      <c r="M243" s="140" t="s">
        <v>1</v>
      </c>
      <c r="N243" s="141" t="s">
        <v>38</v>
      </c>
      <c r="P243" s="142">
        <f>O243*H243</f>
        <v>0</v>
      </c>
      <c r="Q243" s="142">
        <v>0</v>
      </c>
      <c r="R243" s="142">
        <f>Q243*H243</f>
        <v>0</v>
      </c>
      <c r="S243" s="142">
        <v>0</v>
      </c>
      <c r="T243" s="143">
        <f>S243*H243</f>
        <v>0</v>
      </c>
      <c r="AR243" s="144" t="s">
        <v>1182</v>
      </c>
      <c r="AT243" s="144" t="s">
        <v>138</v>
      </c>
      <c r="AU243" s="144" t="s">
        <v>83</v>
      </c>
      <c r="AY243" s="17" t="s">
        <v>136</v>
      </c>
      <c r="BE243" s="145">
        <f>IF(N243="základní",J243,0)</f>
        <v>0</v>
      </c>
      <c r="BF243" s="145">
        <f>IF(N243="snížená",J243,0)</f>
        <v>0</v>
      </c>
      <c r="BG243" s="145">
        <f>IF(N243="zákl. přenesená",J243,0)</f>
        <v>0</v>
      </c>
      <c r="BH243" s="145">
        <f>IF(N243="sníž. přenesená",J243,0)</f>
        <v>0</v>
      </c>
      <c r="BI243" s="145">
        <f>IF(N243="nulová",J243,0)</f>
        <v>0</v>
      </c>
      <c r="BJ243" s="17" t="s">
        <v>81</v>
      </c>
      <c r="BK243" s="145">
        <f>ROUND(I243*H243,2)</f>
        <v>0</v>
      </c>
      <c r="BL243" s="17" t="s">
        <v>1182</v>
      </c>
      <c r="BM243" s="144" t="s">
        <v>1183</v>
      </c>
    </row>
    <row r="244" spans="2:65" s="1" customFormat="1" ht="16.5" customHeight="1">
      <c r="B244" s="32"/>
      <c r="C244" s="133" t="s">
        <v>628</v>
      </c>
      <c r="D244" s="133" t="s">
        <v>138</v>
      </c>
      <c r="E244" s="134" t="s">
        <v>1184</v>
      </c>
      <c r="F244" s="135" t="s">
        <v>1185</v>
      </c>
      <c r="G244" s="136" t="s">
        <v>1181</v>
      </c>
      <c r="H244" s="137">
        <v>1</v>
      </c>
      <c r="I244" s="138"/>
      <c r="J244" s="139">
        <f>ROUND(I244*H244,2)</f>
        <v>0</v>
      </c>
      <c r="K244" s="135" t="s">
        <v>1</v>
      </c>
      <c r="L244" s="32"/>
      <c r="M244" s="140" t="s">
        <v>1</v>
      </c>
      <c r="N244" s="141" t="s">
        <v>38</v>
      </c>
      <c r="P244" s="142">
        <f>O244*H244</f>
        <v>0</v>
      </c>
      <c r="Q244" s="142">
        <v>0</v>
      </c>
      <c r="R244" s="142">
        <f>Q244*H244</f>
        <v>0</v>
      </c>
      <c r="S244" s="142">
        <v>0</v>
      </c>
      <c r="T244" s="143">
        <f>S244*H244</f>
        <v>0</v>
      </c>
      <c r="AR244" s="144" t="s">
        <v>1182</v>
      </c>
      <c r="AT244" s="144" t="s">
        <v>138</v>
      </c>
      <c r="AU244" s="144" t="s">
        <v>83</v>
      </c>
      <c r="AY244" s="17" t="s">
        <v>136</v>
      </c>
      <c r="BE244" s="145">
        <f>IF(N244="základní",J244,0)</f>
        <v>0</v>
      </c>
      <c r="BF244" s="145">
        <f>IF(N244="snížená",J244,0)</f>
        <v>0</v>
      </c>
      <c r="BG244" s="145">
        <f>IF(N244="zákl. přenesená",J244,0)</f>
        <v>0</v>
      </c>
      <c r="BH244" s="145">
        <f>IF(N244="sníž. přenesená",J244,0)</f>
        <v>0</v>
      </c>
      <c r="BI244" s="145">
        <f>IF(N244="nulová",J244,0)</f>
        <v>0</v>
      </c>
      <c r="BJ244" s="17" t="s">
        <v>81</v>
      </c>
      <c r="BK244" s="145">
        <f>ROUND(I244*H244,2)</f>
        <v>0</v>
      </c>
      <c r="BL244" s="17" t="s">
        <v>1182</v>
      </c>
      <c r="BM244" s="144" t="s">
        <v>1186</v>
      </c>
    </row>
    <row r="245" spans="2:65" s="1" customFormat="1" ht="16.5" customHeight="1">
      <c r="B245" s="32"/>
      <c r="C245" s="133" t="s">
        <v>634</v>
      </c>
      <c r="D245" s="133" t="s">
        <v>138</v>
      </c>
      <c r="E245" s="134" t="s">
        <v>1187</v>
      </c>
      <c r="F245" s="135" t="s">
        <v>1188</v>
      </c>
      <c r="G245" s="136" t="s">
        <v>1181</v>
      </c>
      <c r="H245" s="137">
        <v>1</v>
      </c>
      <c r="I245" s="138"/>
      <c r="J245" s="139">
        <f>ROUND(I245*H245,2)</f>
        <v>0</v>
      </c>
      <c r="K245" s="135" t="s">
        <v>1</v>
      </c>
      <c r="L245" s="32"/>
      <c r="M245" s="140" t="s">
        <v>1</v>
      </c>
      <c r="N245" s="141" t="s">
        <v>38</v>
      </c>
      <c r="P245" s="142">
        <f>O245*H245</f>
        <v>0</v>
      </c>
      <c r="Q245" s="142">
        <v>0</v>
      </c>
      <c r="R245" s="142">
        <f>Q245*H245</f>
        <v>0</v>
      </c>
      <c r="S245" s="142">
        <v>0</v>
      </c>
      <c r="T245" s="143">
        <f>S245*H245</f>
        <v>0</v>
      </c>
      <c r="AR245" s="144" t="s">
        <v>1182</v>
      </c>
      <c r="AT245" s="144" t="s">
        <v>138</v>
      </c>
      <c r="AU245" s="144" t="s">
        <v>83</v>
      </c>
      <c r="AY245" s="17" t="s">
        <v>136</v>
      </c>
      <c r="BE245" s="145">
        <f>IF(N245="základní",J245,0)</f>
        <v>0</v>
      </c>
      <c r="BF245" s="145">
        <f>IF(N245="snížená",J245,0)</f>
        <v>0</v>
      </c>
      <c r="BG245" s="145">
        <f>IF(N245="zákl. přenesená",J245,0)</f>
        <v>0</v>
      </c>
      <c r="BH245" s="145">
        <f>IF(N245="sníž. přenesená",J245,0)</f>
        <v>0</v>
      </c>
      <c r="BI245" s="145">
        <f>IF(N245="nulová",J245,0)</f>
        <v>0</v>
      </c>
      <c r="BJ245" s="17" t="s">
        <v>81</v>
      </c>
      <c r="BK245" s="145">
        <f>ROUND(I245*H245,2)</f>
        <v>0</v>
      </c>
      <c r="BL245" s="17" t="s">
        <v>1182</v>
      </c>
      <c r="BM245" s="144" t="s">
        <v>1189</v>
      </c>
    </row>
    <row r="246" spans="2:65" s="1" customFormat="1" ht="16.5" customHeight="1">
      <c r="B246" s="32"/>
      <c r="C246" s="133" t="s">
        <v>641</v>
      </c>
      <c r="D246" s="133" t="s">
        <v>138</v>
      </c>
      <c r="E246" s="134" t="s">
        <v>1190</v>
      </c>
      <c r="F246" s="135" t="s">
        <v>1191</v>
      </c>
      <c r="G246" s="136" t="s">
        <v>1181</v>
      </c>
      <c r="H246" s="137">
        <v>1</v>
      </c>
      <c r="I246" s="138"/>
      <c r="J246" s="139">
        <f>ROUND(I246*H246,2)</f>
        <v>0</v>
      </c>
      <c r="K246" s="135" t="s">
        <v>1</v>
      </c>
      <c r="L246" s="32"/>
      <c r="M246" s="140" t="s">
        <v>1</v>
      </c>
      <c r="N246" s="141" t="s">
        <v>38</v>
      </c>
      <c r="P246" s="142">
        <f>O246*H246</f>
        <v>0</v>
      </c>
      <c r="Q246" s="142">
        <v>0</v>
      </c>
      <c r="R246" s="142">
        <f>Q246*H246</f>
        <v>0</v>
      </c>
      <c r="S246" s="142">
        <v>0</v>
      </c>
      <c r="T246" s="143">
        <f>S246*H246</f>
        <v>0</v>
      </c>
      <c r="AR246" s="144" t="s">
        <v>1182</v>
      </c>
      <c r="AT246" s="144" t="s">
        <v>138</v>
      </c>
      <c r="AU246" s="144" t="s">
        <v>83</v>
      </c>
      <c r="AY246" s="17" t="s">
        <v>136</v>
      </c>
      <c r="BE246" s="145">
        <f>IF(N246="základní",J246,0)</f>
        <v>0</v>
      </c>
      <c r="BF246" s="145">
        <f>IF(N246="snížená",J246,0)</f>
        <v>0</v>
      </c>
      <c r="BG246" s="145">
        <f>IF(N246="zákl. přenesená",J246,0)</f>
        <v>0</v>
      </c>
      <c r="BH246" s="145">
        <f>IF(N246="sníž. přenesená",J246,0)</f>
        <v>0</v>
      </c>
      <c r="BI246" s="145">
        <f>IF(N246="nulová",J246,0)</f>
        <v>0</v>
      </c>
      <c r="BJ246" s="17" t="s">
        <v>81</v>
      </c>
      <c r="BK246" s="145">
        <f>ROUND(I246*H246,2)</f>
        <v>0</v>
      </c>
      <c r="BL246" s="17" t="s">
        <v>1182</v>
      </c>
      <c r="BM246" s="144" t="s">
        <v>1192</v>
      </c>
    </row>
    <row r="247" spans="2:65" s="1" customFormat="1" ht="16.5" customHeight="1">
      <c r="B247" s="32"/>
      <c r="C247" s="133" t="s">
        <v>645</v>
      </c>
      <c r="D247" s="133" t="s">
        <v>138</v>
      </c>
      <c r="E247" s="134" t="s">
        <v>1193</v>
      </c>
      <c r="F247" s="135" t="s">
        <v>1194</v>
      </c>
      <c r="G247" s="136" t="s">
        <v>1181</v>
      </c>
      <c r="H247" s="137">
        <v>1</v>
      </c>
      <c r="I247" s="138"/>
      <c r="J247" s="139">
        <f>ROUND(I247*H247,2)</f>
        <v>0</v>
      </c>
      <c r="K247" s="135" t="s">
        <v>1</v>
      </c>
      <c r="L247" s="32"/>
      <c r="M247" s="188" t="s">
        <v>1</v>
      </c>
      <c r="N247" s="189" t="s">
        <v>38</v>
      </c>
      <c r="O247" s="190"/>
      <c r="P247" s="191">
        <f>O247*H247</f>
        <v>0</v>
      </c>
      <c r="Q247" s="191">
        <v>0</v>
      </c>
      <c r="R247" s="191">
        <f>Q247*H247</f>
        <v>0</v>
      </c>
      <c r="S247" s="191">
        <v>0</v>
      </c>
      <c r="T247" s="192">
        <f>S247*H247</f>
        <v>0</v>
      </c>
      <c r="AR247" s="144" t="s">
        <v>1182</v>
      </c>
      <c r="AT247" s="144" t="s">
        <v>138</v>
      </c>
      <c r="AU247" s="144" t="s">
        <v>83</v>
      </c>
      <c r="AY247" s="17" t="s">
        <v>136</v>
      </c>
      <c r="BE247" s="145">
        <f>IF(N247="základní",J247,0)</f>
        <v>0</v>
      </c>
      <c r="BF247" s="145">
        <f>IF(N247="snížená",J247,0)</f>
        <v>0</v>
      </c>
      <c r="BG247" s="145">
        <f>IF(N247="zákl. přenesená",J247,0)</f>
        <v>0</v>
      </c>
      <c r="BH247" s="145">
        <f>IF(N247="sníž. přenesená",J247,0)</f>
        <v>0</v>
      </c>
      <c r="BI247" s="145">
        <f>IF(N247="nulová",J247,0)</f>
        <v>0</v>
      </c>
      <c r="BJ247" s="17" t="s">
        <v>81</v>
      </c>
      <c r="BK247" s="145">
        <f>ROUND(I247*H247,2)</f>
        <v>0</v>
      </c>
      <c r="BL247" s="17" t="s">
        <v>1182</v>
      </c>
      <c r="BM247" s="144" t="s">
        <v>1195</v>
      </c>
    </row>
    <row r="248" spans="2:65" s="1" customFormat="1" ht="6.95" customHeight="1">
      <c r="B248" s="44"/>
      <c r="C248" s="45"/>
      <c r="D248" s="45"/>
      <c r="E248" s="45"/>
      <c r="F248" s="45"/>
      <c r="G248" s="45"/>
      <c r="H248" s="45"/>
      <c r="I248" s="45"/>
      <c r="J248" s="45"/>
      <c r="K248" s="45"/>
      <c r="L248" s="32"/>
    </row>
  </sheetData>
  <sheetProtection algorithmName="SHA-512" hashValue="WnJNWzWvUZKPNBkkreST2CCm5Kij3PLRIKeMAlxN+yYYv2YtWcTYHaVN7x+y4QUJ8YNEPgPGVaaXpGnftdZcFQ==" saltValue="M84p8Vi1KVfVhOx+t+foEdA1GjM6/jGRXha9NaftKuLEcx5L7ZnLgueHdj3tF4K/qUquQV9WElugRYo7vgp0kA==" spinCount="100000" sheet="1" objects="1" scenarios="1" formatColumns="0" formatRows="0" autoFilter="0"/>
  <autoFilter ref="C128:K247" xr:uid="{00000000-0009-0000-0000-000002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AT2" s="17" t="s">
        <v>89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5" customHeight="1">
      <c r="B4" s="20"/>
      <c r="D4" s="21" t="s">
        <v>95</v>
      </c>
      <c r="L4" s="20"/>
      <c r="M4" s="89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9" t="str">
        <f>'Rekapitulace stavby'!K6</f>
        <v>Zázemí pro fotbalisty Starý Bydžov</v>
      </c>
      <c r="F7" s="240"/>
      <c r="G7" s="240"/>
      <c r="H7" s="240"/>
      <c r="L7" s="20"/>
    </row>
    <row r="8" spans="2:46" s="1" customFormat="1" ht="12" customHeight="1">
      <c r="B8" s="32"/>
      <c r="D8" s="27" t="s">
        <v>96</v>
      </c>
      <c r="L8" s="32"/>
    </row>
    <row r="9" spans="2:46" s="1" customFormat="1" ht="16.5" customHeight="1">
      <c r="B9" s="32"/>
      <c r="E9" s="201" t="s">
        <v>1196</v>
      </c>
      <c r="F9" s="241"/>
      <c r="G9" s="241"/>
      <c r="H9" s="241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9. 6. 2025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2" t="str">
        <f>'Rekapitulace stavby'!E14</f>
        <v>Vyplň údaj</v>
      </c>
      <c r="F18" s="223"/>
      <c r="G18" s="223"/>
      <c r="H18" s="223"/>
      <c r="I18" s="27" t="s">
        <v>26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26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32</v>
      </c>
      <c r="L26" s="32"/>
    </row>
    <row r="27" spans="2:12" s="7" customFormat="1" ht="16.5" customHeight="1">
      <c r="B27" s="90"/>
      <c r="E27" s="228" t="s">
        <v>1</v>
      </c>
      <c r="F27" s="228"/>
      <c r="G27" s="228"/>
      <c r="H27" s="228"/>
      <c r="L27" s="90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1" t="s">
        <v>33</v>
      </c>
      <c r="J30" s="66">
        <f>ROUND(J118,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customHeight="1">
      <c r="B33" s="32"/>
      <c r="D33" s="55" t="s">
        <v>37</v>
      </c>
      <c r="E33" s="27" t="s">
        <v>38</v>
      </c>
      <c r="F33" s="92">
        <f>ROUND((SUM(BE118:BE125)),  2)</f>
        <v>0</v>
      </c>
      <c r="I33" s="93">
        <v>0.21</v>
      </c>
      <c r="J33" s="92">
        <f>ROUND(((SUM(BE118:BE125))*I33),  2)</f>
        <v>0</v>
      </c>
      <c r="L33" s="32"/>
    </row>
    <row r="34" spans="2:12" s="1" customFormat="1" ht="14.45" customHeight="1">
      <c r="B34" s="32"/>
      <c r="E34" s="27" t="s">
        <v>39</v>
      </c>
      <c r="F34" s="92">
        <f>ROUND((SUM(BF118:BF125)),  2)</f>
        <v>0</v>
      </c>
      <c r="I34" s="93">
        <v>0.12</v>
      </c>
      <c r="J34" s="92">
        <f>ROUND(((SUM(BF118:BF125))*I34),  2)</f>
        <v>0</v>
      </c>
      <c r="L34" s="32"/>
    </row>
    <row r="35" spans="2:12" s="1" customFormat="1" ht="14.45" hidden="1" customHeight="1">
      <c r="B35" s="32"/>
      <c r="E35" s="27" t="s">
        <v>40</v>
      </c>
      <c r="F35" s="92">
        <f>ROUND((SUM(BG118:BG125)),  2)</f>
        <v>0</v>
      </c>
      <c r="I35" s="93">
        <v>0.21</v>
      </c>
      <c r="J35" s="92">
        <f>0</f>
        <v>0</v>
      </c>
      <c r="L35" s="32"/>
    </row>
    <row r="36" spans="2:12" s="1" customFormat="1" ht="14.45" hidden="1" customHeight="1">
      <c r="B36" s="32"/>
      <c r="E36" s="27" t="s">
        <v>41</v>
      </c>
      <c r="F36" s="92">
        <f>ROUND((SUM(BH118:BH125)),  2)</f>
        <v>0</v>
      </c>
      <c r="I36" s="93">
        <v>0.12</v>
      </c>
      <c r="J36" s="92">
        <f>0</f>
        <v>0</v>
      </c>
      <c r="L36" s="32"/>
    </row>
    <row r="37" spans="2:12" s="1" customFormat="1" ht="14.45" hidden="1" customHeight="1">
      <c r="B37" s="32"/>
      <c r="E37" s="27" t="s">
        <v>42</v>
      </c>
      <c r="F37" s="92">
        <f>ROUND((SUM(BI118:BI125)),  2)</f>
        <v>0</v>
      </c>
      <c r="I37" s="93">
        <v>0</v>
      </c>
      <c r="J37" s="92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4"/>
      <c r="D39" s="95" t="s">
        <v>43</v>
      </c>
      <c r="E39" s="57"/>
      <c r="F39" s="57"/>
      <c r="G39" s="96" t="s">
        <v>44</v>
      </c>
      <c r="H39" s="97" t="s">
        <v>45</v>
      </c>
      <c r="I39" s="57"/>
      <c r="J39" s="98">
        <f>SUM(J30:J37)</f>
        <v>0</v>
      </c>
      <c r="K39" s="99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48</v>
      </c>
      <c r="E61" s="34"/>
      <c r="F61" s="100" t="s">
        <v>49</v>
      </c>
      <c r="G61" s="43" t="s">
        <v>48</v>
      </c>
      <c r="H61" s="34"/>
      <c r="I61" s="34"/>
      <c r="J61" s="101" t="s">
        <v>49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48</v>
      </c>
      <c r="E76" s="34"/>
      <c r="F76" s="100" t="s">
        <v>49</v>
      </c>
      <c r="G76" s="43" t="s">
        <v>48</v>
      </c>
      <c r="H76" s="34"/>
      <c r="I76" s="34"/>
      <c r="J76" s="101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98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9" t="str">
        <f>E7</f>
        <v>Zázemí pro fotbalisty Starý Bydžov</v>
      </c>
      <c r="F85" s="240"/>
      <c r="G85" s="240"/>
      <c r="H85" s="240"/>
      <c r="L85" s="32"/>
    </row>
    <row r="86" spans="2:47" s="1" customFormat="1" ht="12" customHeight="1">
      <c r="B86" s="32"/>
      <c r="C86" s="27" t="s">
        <v>96</v>
      </c>
      <c r="L86" s="32"/>
    </row>
    <row r="87" spans="2:47" s="1" customFormat="1" ht="16.5" customHeight="1">
      <c r="B87" s="32"/>
      <c r="E87" s="201" t="str">
        <f>E9</f>
        <v>03 - elektroinstalace - silnoproud - bojlery</v>
      </c>
      <c r="F87" s="241"/>
      <c r="G87" s="241"/>
      <c r="H87" s="241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9. 6. 2025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2" t="s">
        <v>99</v>
      </c>
      <c r="D94" s="94"/>
      <c r="E94" s="94"/>
      <c r="F94" s="94"/>
      <c r="G94" s="94"/>
      <c r="H94" s="94"/>
      <c r="I94" s="94"/>
      <c r="J94" s="103" t="s">
        <v>100</v>
      </c>
      <c r="K94" s="94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4" t="s">
        <v>101</v>
      </c>
      <c r="J96" s="66">
        <f>J118</f>
        <v>0</v>
      </c>
      <c r="L96" s="32"/>
      <c r="AU96" s="17" t="s">
        <v>102</v>
      </c>
    </row>
    <row r="97" spans="2:12" s="8" customFormat="1" ht="24.95" customHeight="1">
      <c r="B97" s="105"/>
      <c r="D97" s="106" t="s">
        <v>112</v>
      </c>
      <c r="E97" s="107"/>
      <c r="F97" s="107"/>
      <c r="G97" s="107"/>
      <c r="H97" s="107"/>
      <c r="I97" s="107"/>
      <c r="J97" s="108">
        <f>J119</f>
        <v>0</v>
      </c>
      <c r="L97" s="105"/>
    </row>
    <row r="98" spans="2:12" s="9" customFormat="1" ht="19.899999999999999" customHeight="1">
      <c r="B98" s="109"/>
      <c r="D98" s="110" t="s">
        <v>1197</v>
      </c>
      <c r="E98" s="111"/>
      <c r="F98" s="111"/>
      <c r="G98" s="111"/>
      <c r="H98" s="111"/>
      <c r="I98" s="111"/>
      <c r="J98" s="112">
        <f>J120</f>
        <v>0</v>
      </c>
      <c r="L98" s="109"/>
    </row>
    <row r="99" spans="2:12" s="1" customFormat="1" ht="21.75" customHeight="1">
      <c r="B99" s="32"/>
      <c r="L99" s="32"/>
    </row>
    <row r="100" spans="2:12" s="1" customFormat="1" ht="6.95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2"/>
    </row>
    <row r="104" spans="2:12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2"/>
    </row>
    <row r="105" spans="2:12" s="1" customFormat="1" ht="24.95" customHeight="1">
      <c r="B105" s="32"/>
      <c r="C105" s="21" t="s">
        <v>121</v>
      </c>
      <c r="L105" s="32"/>
    </row>
    <row r="106" spans="2:12" s="1" customFormat="1" ht="6.95" customHeight="1">
      <c r="B106" s="32"/>
      <c r="L106" s="32"/>
    </row>
    <row r="107" spans="2:12" s="1" customFormat="1" ht="12" customHeight="1">
      <c r="B107" s="32"/>
      <c r="C107" s="27" t="s">
        <v>16</v>
      </c>
      <c r="L107" s="32"/>
    </row>
    <row r="108" spans="2:12" s="1" customFormat="1" ht="16.5" customHeight="1">
      <c r="B108" s="32"/>
      <c r="E108" s="239" t="str">
        <f>E7</f>
        <v>Zázemí pro fotbalisty Starý Bydžov</v>
      </c>
      <c r="F108" s="240"/>
      <c r="G108" s="240"/>
      <c r="H108" s="240"/>
      <c r="L108" s="32"/>
    </row>
    <row r="109" spans="2:12" s="1" customFormat="1" ht="12" customHeight="1">
      <c r="B109" s="32"/>
      <c r="C109" s="27" t="s">
        <v>96</v>
      </c>
      <c r="L109" s="32"/>
    </row>
    <row r="110" spans="2:12" s="1" customFormat="1" ht="16.5" customHeight="1">
      <c r="B110" s="32"/>
      <c r="E110" s="201" t="str">
        <f>E9</f>
        <v>03 - elektroinstalace - silnoproud - bojlery</v>
      </c>
      <c r="F110" s="241"/>
      <c r="G110" s="241"/>
      <c r="H110" s="241"/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20</v>
      </c>
      <c r="F112" s="25" t="str">
        <f>F12</f>
        <v xml:space="preserve"> </v>
      </c>
      <c r="I112" s="27" t="s">
        <v>22</v>
      </c>
      <c r="J112" s="52" t="str">
        <f>IF(J12="","",J12)</f>
        <v>9. 6. 2025</v>
      </c>
      <c r="L112" s="32"/>
    </row>
    <row r="113" spans="2:65" s="1" customFormat="1" ht="6.95" customHeight="1">
      <c r="B113" s="32"/>
      <c r="L113" s="32"/>
    </row>
    <row r="114" spans="2:65" s="1" customFormat="1" ht="15.2" customHeight="1">
      <c r="B114" s="32"/>
      <c r="C114" s="27" t="s">
        <v>24</v>
      </c>
      <c r="F114" s="25" t="str">
        <f>E15</f>
        <v xml:space="preserve"> </v>
      </c>
      <c r="I114" s="27" t="s">
        <v>29</v>
      </c>
      <c r="J114" s="30" t="str">
        <f>E21</f>
        <v xml:space="preserve"> </v>
      </c>
      <c r="L114" s="32"/>
    </row>
    <row r="115" spans="2:65" s="1" customFormat="1" ht="15.2" customHeight="1">
      <c r="B115" s="32"/>
      <c r="C115" s="27" t="s">
        <v>27</v>
      </c>
      <c r="F115" s="25" t="str">
        <f>IF(E18="","",E18)</f>
        <v>Vyplň údaj</v>
      </c>
      <c r="I115" s="27" t="s">
        <v>31</v>
      </c>
      <c r="J115" s="30" t="str">
        <f>E24</f>
        <v xml:space="preserve"> </v>
      </c>
      <c r="L115" s="32"/>
    </row>
    <row r="116" spans="2:65" s="1" customFormat="1" ht="10.35" customHeight="1">
      <c r="B116" s="32"/>
      <c r="L116" s="32"/>
    </row>
    <row r="117" spans="2:65" s="10" customFormat="1" ht="29.25" customHeight="1">
      <c r="B117" s="113"/>
      <c r="C117" s="114" t="s">
        <v>122</v>
      </c>
      <c r="D117" s="115" t="s">
        <v>58</v>
      </c>
      <c r="E117" s="115" t="s">
        <v>54</v>
      </c>
      <c r="F117" s="115" t="s">
        <v>55</v>
      </c>
      <c r="G117" s="115" t="s">
        <v>123</v>
      </c>
      <c r="H117" s="115" t="s">
        <v>124</v>
      </c>
      <c r="I117" s="115" t="s">
        <v>125</v>
      </c>
      <c r="J117" s="115" t="s">
        <v>100</v>
      </c>
      <c r="K117" s="116" t="s">
        <v>126</v>
      </c>
      <c r="L117" s="113"/>
      <c r="M117" s="59" t="s">
        <v>1</v>
      </c>
      <c r="N117" s="60" t="s">
        <v>37</v>
      </c>
      <c r="O117" s="60" t="s">
        <v>127</v>
      </c>
      <c r="P117" s="60" t="s">
        <v>128</v>
      </c>
      <c r="Q117" s="60" t="s">
        <v>129</v>
      </c>
      <c r="R117" s="60" t="s">
        <v>130</v>
      </c>
      <c r="S117" s="60" t="s">
        <v>131</v>
      </c>
      <c r="T117" s="61" t="s">
        <v>132</v>
      </c>
    </row>
    <row r="118" spans="2:65" s="1" customFormat="1" ht="22.9" customHeight="1">
      <c r="B118" s="32"/>
      <c r="C118" s="64" t="s">
        <v>133</v>
      </c>
      <c r="J118" s="117">
        <f>BK118</f>
        <v>0</v>
      </c>
      <c r="L118" s="32"/>
      <c r="M118" s="62"/>
      <c r="N118" s="53"/>
      <c r="O118" s="53"/>
      <c r="P118" s="118">
        <f>P119</f>
        <v>0</v>
      </c>
      <c r="Q118" s="53"/>
      <c r="R118" s="118">
        <f>R119</f>
        <v>0</v>
      </c>
      <c r="S118" s="53"/>
      <c r="T118" s="119">
        <f>T119</f>
        <v>0</v>
      </c>
      <c r="AT118" s="17" t="s">
        <v>72</v>
      </c>
      <c r="AU118" s="17" t="s">
        <v>102</v>
      </c>
      <c r="BK118" s="120">
        <f>BK119</f>
        <v>0</v>
      </c>
    </row>
    <row r="119" spans="2:65" s="11" customFormat="1" ht="25.9" customHeight="1">
      <c r="B119" s="121"/>
      <c r="D119" s="122" t="s">
        <v>72</v>
      </c>
      <c r="E119" s="123" t="s">
        <v>576</v>
      </c>
      <c r="F119" s="123" t="s">
        <v>577</v>
      </c>
      <c r="I119" s="124"/>
      <c r="J119" s="125">
        <f>BK119</f>
        <v>0</v>
      </c>
      <c r="L119" s="121"/>
      <c r="M119" s="126"/>
      <c r="P119" s="127">
        <f>P120</f>
        <v>0</v>
      </c>
      <c r="R119" s="127">
        <f>R120</f>
        <v>0</v>
      </c>
      <c r="T119" s="128">
        <f>T120</f>
        <v>0</v>
      </c>
      <c r="AR119" s="122" t="s">
        <v>83</v>
      </c>
      <c r="AT119" s="129" t="s">
        <v>72</v>
      </c>
      <c r="AU119" s="129" t="s">
        <v>73</v>
      </c>
      <c r="AY119" s="122" t="s">
        <v>136</v>
      </c>
      <c r="BK119" s="130">
        <f>BK120</f>
        <v>0</v>
      </c>
    </row>
    <row r="120" spans="2:65" s="11" customFormat="1" ht="22.9" customHeight="1">
      <c r="B120" s="121"/>
      <c r="D120" s="122" t="s">
        <v>72</v>
      </c>
      <c r="E120" s="131" t="s">
        <v>1198</v>
      </c>
      <c r="F120" s="131" t="s">
        <v>1199</v>
      </c>
      <c r="I120" s="124"/>
      <c r="J120" s="132">
        <f>BK120</f>
        <v>0</v>
      </c>
      <c r="L120" s="121"/>
      <c r="M120" s="126"/>
      <c r="P120" s="127">
        <f>SUM(P121:P125)</f>
        <v>0</v>
      </c>
      <c r="R120" s="127">
        <f>SUM(R121:R125)</f>
        <v>0</v>
      </c>
      <c r="T120" s="128">
        <f>SUM(T121:T125)</f>
        <v>0</v>
      </c>
      <c r="AR120" s="122" t="s">
        <v>83</v>
      </c>
      <c r="AT120" s="129" t="s">
        <v>72</v>
      </c>
      <c r="AU120" s="129" t="s">
        <v>81</v>
      </c>
      <c r="AY120" s="122" t="s">
        <v>136</v>
      </c>
      <c r="BK120" s="130">
        <f>SUM(BK121:BK125)</f>
        <v>0</v>
      </c>
    </row>
    <row r="121" spans="2:65" s="1" customFormat="1" ht="24.2" customHeight="1">
      <c r="B121" s="32"/>
      <c r="C121" s="133" t="s">
        <v>81</v>
      </c>
      <c r="D121" s="133" t="s">
        <v>138</v>
      </c>
      <c r="E121" s="134" t="s">
        <v>1200</v>
      </c>
      <c r="F121" s="135" t="s">
        <v>1201</v>
      </c>
      <c r="G121" s="136" t="s">
        <v>229</v>
      </c>
      <c r="H121" s="137">
        <v>40</v>
      </c>
      <c r="I121" s="138"/>
      <c r="J121" s="139">
        <f>ROUND(I121*H121,2)</f>
        <v>0</v>
      </c>
      <c r="K121" s="135" t="s">
        <v>1</v>
      </c>
      <c r="L121" s="32"/>
      <c r="M121" s="140" t="s">
        <v>1</v>
      </c>
      <c r="N121" s="141" t="s">
        <v>38</v>
      </c>
      <c r="P121" s="142">
        <f>O121*H121</f>
        <v>0</v>
      </c>
      <c r="Q121" s="142">
        <v>0</v>
      </c>
      <c r="R121" s="142">
        <f>Q121*H121</f>
        <v>0</v>
      </c>
      <c r="S121" s="142">
        <v>0</v>
      </c>
      <c r="T121" s="143">
        <f>S121*H121</f>
        <v>0</v>
      </c>
      <c r="AR121" s="144" t="s">
        <v>226</v>
      </c>
      <c r="AT121" s="144" t="s">
        <v>138</v>
      </c>
      <c r="AU121" s="144" t="s">
        <v>83</v>
      </c>
      <c r="AY121" s="17" t="s">
        <v>136</v>
      </c>
      <c r="BE121" s="145">
        <f>IF(N121="základní",J121,0)</f>
        <v>0</v>
      </c>
      <c r="BF121" s="145">
        <f>IF(N121="snížená",J121,0)</f>
        <v>0</v>
      </c>
      <c r="BG121" s="145">
        <f>IF(N121="zákl. přenesená",J121,0)</f>
        <v>0</v>
      </c>
      <c r="BH121" s="145">
        <f>IF(N121="sníž. přenesená",J121,0)</f>
        <v>0</v>
      </c>
      <c r="BI121" s="145">
        <f>IF(N121="nulová",J121,0)</f>
        <v>0</v>
      </c>
      <c r="BJ121" s="17" t="s">
        <v>81</v>
      </c>
      <c r="BK121" s="145">
        <f>ROUND(I121*H121,2)</f>
        <v>0</v>
      </c>
      <c r="BL121" s="17" t="s">
        <v>226</v>
      </c>
      <c r="BM121" s="144" t="s">
        <v>1202</v>
      </c>
    </row>
    <row r="122" spans="2:65" s="1" customFormat="1" ht="24.2" customHeight="1">
      <c r="B122" s="32"/>
      <c r="C122" s="133" t="s">
        <v>83</v>
      </c>
      <c r="D122" s="133" t="s">
        <v>138</v>
      </c>
      <c r="E122" s="134" t="s">
        <v>1203</v>
      </c>
      <c r="F122" s="135" t="s">
        <v>1204</v>
      </c>
      <c r="G122" s="136" t="s">
        <v>457</v>
      </c>
      <c r="H122" s="137">
        <v>10</v>
      </c>
      <c r="I122" s="138"/>
      <c r="J122" s="139">
        <f>ROUND(I122*H122,2)</f>
        <v>0</v>
      </c>
      <c r="K122" s="135" t="s">
        <v>1</v>
      </c>
      <c r="L122" s="32"/>
      <c r="M122" s="140" t="s">
        <v>1</v>
      </c>
      <c r="N122" s="141" t="s">
        <v>38</v>
      </c>
      <c r="P122" s="142">
        <f>O122*H122</f>
        <v>0</v>
      </c>
      <c r="Q122" s="142">
        <v>0</v>
      </c>
      <c r="R122" s="142">
        <f>Q122*H122</f>
        <v>0</v>
      </c>
      <c r="S122" s="142">
        <v>0</v>
      </c>
      <c r="T122" s="143">
        <f>S122*H122</f>
        <v>0</v>
      </c>
      <c r="AR122" s="144" t="s">
        <v>226</v>
      </c>
      <c r="AT122" s="144" t="s">
        <v>138</v>
      </c>
      <c r="AU122" s="144" t="s">
        <v>83</v>
      </c>
      <c r="AY122" s="17" t="s">
        <v>136</v>
      </c>
      <c r="BE122" s="145">
        <f>IF(N122="základní",J122,0)</f>
        <v>0</v>
      </c>
      <c r="BF122" s="145">
        <f>IF(N122="snížená",J122,0)</f>
        <v>0</v>
      </c>
      <c r="BG122" s="145">
        <f>IF(N122="zákl. přenesená",J122,0)</f>
        <v>0</v>
      </c>
      <c r="BH122" s="145">
        <f>IF(N122="sníž. přenesená",J122,0)</f>
        <v>0</v>
      </c>
      <c r="BI122" s="145">
        <f>IF(N122="nulová",J122,0)</f>
        <v>0</v>
      </c>
      <c r="BJ122" s="17" t="s">
        <v>81</v>
      </c>
      <c r="BK122" s="145">
        <f>ROUND(I122*H122,2)</f>
        <v>0</v>
      </c>
      <c r="BL122" s="17" t="s">
        <v>226</v>
      </c>
      <c r="BM122" s="144" t="s">
        <v>1205</v>
      </c>
    </row>
    <row r="123" spans="2:65" s="1" customFormat="1" ht="16.5" customHeight="1">
      <c r="B123" s="32"/>
      <c r="C123" s="174" t="s">
        <v>154</v>
      </c>
      <c r="D123" s="174" t="s">
        <v>336</v>
      </c>
      <c r="E123" s="175" t="s">
        <v>1206</v>
      </c>
      <c r="F123" s="176" t="s">
        <v>1207</v>
      </c>
      <c r="G123" s="177" t="s">
        <v>229</v>
      </c>
      <c r="H123" s="178">
        <v>40</v>
      </c>
      <c r="I123" s="179"/>
      <c r="J123" s="180">
        <f>ROUND(I123*H123,2)</f>
        <v>0</v>
      </c>
      <c r="K123" s="176" t="s">
        <v>1</v>
      </c>
      <c r="L123" s="181"/>
      <c r="M123" s="182" t="s">
        <v>1</v>
      </c>
      <c r="N123" s="183" t="s">
        <v>38</v>
      </c>
      <c r="P123" s="142">
        <f>O123*H123</f>
        <v>0</v>
      </c>
      <c r="Q123" s="142">
        <v>0</v>
      </c>
      <c r="R123" s="142">
        <f>Q123*H123</f>
        <v>0</v>
      </c>
      <c r="S123" s="142">
        <v>0</v>
      </c>
      <c r="T123" s="143">
        <f>S123*H123</f>
        <v>0</v>
      </c>
      <c r="AR123" s="144" t="s">
        <v>349</v>
      </c>
      <c r="AT123" s="144" t="s">
        <v>336</v>
      </c>
      <c r="AU123" s="144" t="s">
        <v>83</v>
      </c>
      <c r="AY123" s="17" t="s">
        <v>136</v>
      </c>
      <c r="BE123" s="145">
        <f>IF(N123="základní",J123,0)</f>
        <v>0</v>
      </c>
      <c r="BF123" s="145">
        <f>IF(N123="snížená",J123,0)</f>
        <v>0</v>
      </c>
      <c r="BG123" s="145">
        <f>IF(N123="zákl. přenesená",J123,0)</f>
        <v>0</v>
      </c>
      <c r="BH123" s="145">
        <f>IF(N123="sníž. přenesená",J123,0)</f>
        <v>0</v>
      </c>
      <c r="BI123" s="145">
        <f>IF(N123="nulová",J123,0)</f>
        <v>0</v>
      </c>
      <c r="BJ123" s="17" t="s">
        <v>81</v>
      </c>
      <c r="BK123" s="145">
        <f>ROUND(I123*H123,2)</f>
        <v>0</v>
      </c>
      <c r="BL123" s="17" t="s">
        <v>226</v>
      </c>
      <c r="BM123" s="144" t="s">
        <v>1208</v>
      </c>
    </row>
    <row r="124" spans="2:65" s="1" customFormat="1" ht="16.5" customHeight="1">
      <c r="B124" s="32"/>
      <c r="C124" s="174" t="s">
        <v>143</v>
      </c>
      <c r="D124" s="174" t="s">
        <v>336</v>
      </c>
      <c r="E124" s="175" t="s">
        <v>1209</v>
      </c>
      <c r="F124" s="176" t="s">
        <v>1210</v>
      </c>
      <c r="G124" s="177" t="s">
        <v>457</v>
      </c>
      <c r="H124" s="178">
        <v>2</v>
      </c>
      <c r="I124" s="179"/>
      <c r="J124" s="180">
        <f>ROUND(I124*H124,2)</f>
        <v>0</v>
      </c>
      <c r="K124" s="176" t="s">
        <v>1</v>
      </c>
      <c r="L124" s="181"/>
      <c r="M124" s="182" t="s">
        <v>1</v>
      </c>
      <c r="N124" s="183" t="s">
        <v>38</v>
      </c>
      <c r="P124" s="142">
        <f>O124*H124</f>
        <v>0</v>
      </c>
      <c r="Q124" s="142">
        <v>0</v>
      </c>
      <c r="R124" s="142">
        <f>Q124*H124</f>
        <v>0</v>
      </c>
      <c r="S124" s="142">
        <v>0</v>
      </c>
      <c r="T124" s="143">
        <f>S124*H124</f>
        <v>0</v>
      </c>
      <c r="AR124" s="144" t="s">
        <v>349</v>
      </c>
      <c r="AT124" s="144" t="s">
        <v>336</v>
      </c>
      <c r="AU124" s="144" t="s">
        <v>83</v>
      </c>
      <c r="AY124" s="17" t="s">
        <v>136</v>
      </c>
      <c r="BE124" s="145">
        <f>IF(N124="základní",J124,0)</f>
        <v>0</v>
      </c>
      <c r="BF124" s="145">
        <f>IF(N124="snížená",J124,0)</f>
        <v>0</v>
      </c>
      <c r="BG124" s="145">
        <f>IF(N124="zákl. přenesená",J124,0)</f>
        <v>0</v>
      </c>
      <c r="BH124" s="145">
        <f>IF(N124="sníž. přenesená",J124,0)</f>
        <v>0</v>
      </c>
      <c r="BI124" s="145">
        <f>IF(N124="nulová",J124,0)</f>
        <v>0</v>
      </c>
      <c r="BJ124" s="17" t="s">
        <v>81</v>
      </c>
      <c r="BK124" s="145">
        <f>ROUND(I124*H124,2)</f>
        <v>0</v>
      </c>
      <c r="BL124" s="17" t="s">
        <v>226</v>
      </c>
      <c r="BM124" s="144" t="s">
        <v>1211</v>
      </c>
    </row>
    <row r="125" spans="2:65" s="1" customFormat="1" ht="16.5" customHeight="1">
      <c r="B125" s="32"/>
      <c r="C125" s="133" t="s">
        <v>164</v>
      </c>
      <c r="D125" s="133" t="s">
        <v>138</v>
      </c>
      <c r="E125" s="134" t="s">
        <v>1212</v>
      </c>
      <c r="F125" s="135" t="s">
        <v>1213</v>
      </c>
      <c r="G125" s="136" t="s">
        <v>457</v>
      </c>
      <c r="H125" s="137">
        <v>2</v>
      </c>
      <c r="I125" s="138"/>
      <c r="J125" s="139">
        <f>ROUND(I125*H125,2)</f>
        <v>0</v>
      </c>
      <c r="K125" s="135" t="s">
        <v>1</v>
      </c>
      <c r="L125" s="32"/>
      <c r="M125" s="188" t="s">
        <v>1</v>
      </c>
      <c r="N125" s="189" t="s">
        <v>38</v>
      </c>
      <c r="O125" s="190"/>
      <c r="P125" s="191">
        <f>O125*H125</f>
        <v>0</v>
      </c>
      <c r="Q125" s="191">
        <v>0</v>
      </c>
      <c r="R125" s="191">
        <f>Q125*H125</f>
        <v>0</v>
      </c>
      <c r="S125" s="191">
        <v>0</v>
      </c>
      <c r="T125" s="192">
        <f>S125*H125</f>
        <v>0</v>
      </c>
      <c r="AR125" s="144" t="s">
        <v>226</v>
      </c>
      <c r="AT125" s="144" t="s">
        <v>138</v>
      </c>
      <c r="AU125" s="144" t="s">
        <v>83</v>
      </c>
      <c r="AY125" s="17" t="s">
        <v>136</v>
      </c>
      <c r="BE125" s="145">
        <f>IF(N125="základní",J125,0)</f>
        <v>0</v>
      </c>
      <c r="BF125" s="145">
        <f>IF(N125="snížená",J125,0)</f>
        <v>0</v>
      </c>
      <c r="BG125" s="145">
        <f>IF(N125="zákl. přenesená",J125,0)</f>
        <v>0</v>
      </c>
      <c r="BH125" s="145">
        <f>IF(N125="sníž. přenesená",J125,0)</f>
        <v>0</v>
      </c>
      <c r="BI125" s="145">
        <f>IF(N125="nulová",J125,0)</f>
        <v>0</v>
      </c>
      <c r="BJ125" s="17" t="s">
        <v>81</v>
      </c>
      <c r="BK125" s="145">
        <f>ROUND(I125*H125,2)</f>
        <v>0</v>
      </c>
      <c r="BL125" s="17" t="s">
        <v>226</v>
      </c>
      <c r="BM125" s="144" t="s">
        <v>1214</v>
      </c>
    </row>
    <row r="126" spans="2:65" s="1" customFormat="1" ht="6.95" customHeight="1">
      <c r="B126" s="44"/>
      <c r="C126" s="45"/>
      <c r="D126" s="45"/>
      <c r="E126" s="45"/>
      <c r="F126" s="45"/>
      <c r="G126" s="45"/>
      <c r="H126" s="45"/>
      <c r="I126" s="45"/>
      <c r="J126" s="45"/>
      <c r="K126" s="45"/>
      <c r="L126" s="32"/>
    </row>
  </sheetData>
  <sheetProtection algorithmName="SHA-512" hashValue="eFSt9DzH/nFBFeN+T7T7h/Yr8qpl4aw/k9K5OJH71nSyEcjKxt86Z3g69+pngVvZEKwnMaQPHEc80AaE520Dxg==" saltValue="mnG/2R8r85H0KYYfddDP3J8OOWMZzfhnIAc6ZMhBoaG+mjIVsCbKAoxUg+dw/m5VqRwCaJXhLsfkh516/k6ArA==" spinCount="100000" sheet="1" objects="1" scenarios="1" formatColumns="0" formatRows="0" autoFilter="0"/>
  <autoFilter ref="C117:K125" xr:uid="{00000000-0009-0000-0000-000003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2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AT2" s="17" t="s">
        <v>92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5" customHeight="1">
      <c r="B4" s="20"/>
      <c r="D4" s="21" t="s">
        <v>95</v>
      </c>
      <c r="L4" s="20"/>
      <c r="M4" s="89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9" t="str">
        <f>'Rekapitulace stavby'!K6</f>
        <v>Zázemí pro fotbalisty Starý Bydžov</v>
      </c>
      <c r="F7" s="240"/>
      <c r="G7" s="240"/>
      <c r="H7" s="240"/>
      <c r="L7" s="20"/>
    </row>
    <row r="8" spans="2:46" s="1" customFormat="1" ht="12" customHeight="1">
      <c r="B8" s="32"/>
      <c r="D8" s="27" t="s">
        <v>96</v>
      </c>
      <c r="L8" s="32"/>
    </row>
    <row r="9" spans="2:46" s="1" customFormat="1" ht="16.5" customHeight="1">
      <c r="B9" s="32"/>
      <c r="E9" s="201" t="s">
        <v>1215</v>
      </c>
      <c r="F9" s="241"/>
      <c r="G9" s="241"/>
      <c r="H9" s="241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9. 6. 2025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2" t="str">
        <f>'Rekapitulace stavby'!E14</f>
        <v>Vyplň údaj</v>
      </c>
      <c r="F18" s="223"/>
      <c r="G18" s="223"/>
      <c r="H18" s="223"/>
      <c r="I18" s="27" t="s">
        <v>26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26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32</v>
      </c>
      <c r="L26" s="32"/>
    </row>
    <row r="27" spans="2:12" s="7" customFormat="1" ht="16.5" customHeight="1">
      <c r="B27" s="90"/>
      <c r="E27" s="228" t="s">
        <v>1</v>
      </c>
      <c r="F27" s="228"/>
      <c r="G27" s="228"/>
      <c r="H27" s="228"/>
      <c r="L27" s="90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1" t="s">
        <v>33</v>
      </c>
      <c r="J30" s="66">
        <f>ROUND(J119,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customHeight="1">
      <c r="B33" s="32"/>
      <c r="D33" s="55" t="s">
        <v>37</v>
      </c>
      <c r="E33" s="27" t="s">
        <v>38</v>
      </c>
      <c r="F33" s="92">
        <f>ROUND((SUM(BE119:BE126)),  2)</f>
        <v>0</v>
      </c>
      <c r="I33" s="93">
        <v>0.21</v>
      </c>
      <c r="J33" s="92">
        <f>ROUND(((SUM(BE119:BE126))*I33),  2)</f>
        <v>0</v>
      </c>
      <c r="L33" s="32"/>
    </row>
    <row r="34" spans="2:12" s="1" customFormat="1" ht="14.45" customHeight="1">
      <c r="B34" s="32"/>
      <c r="E34" s="27" t="s">
        <v>39</v>
      </c>
      <c r="F34" s="92">
        <f>ROUND((SUM(BF119:BF126)),  2)</f>
        <v>0</v>
      </c>
      <c r="I34" s="93">
        <v>0.12</v>
      </c>
      <c r="J34" s="92">
        <f>ROUND(((SUM(BF119:BF126))*I34),  2)</f>
        <v>0</v>
      </c>
      <c r="L34" s="32"/>
    </row>
    <row r="35" spans="2:12" s="1" customFormat="1" ht="14.45" hidden="1" customHeight="1">
      <c r="B35" s="32"/>
      <c r="E35" s="27" t="s">
        <v>40</v>
      </c>
      <c r="F35" s="92">
        <f>ROUND((SUM(BG119:BG126)),  2)</f>
        <v>0</v>
      </c>
      <c r="I35" s="93">
        <v>0.21</v>
      </c>
      <c r="J35" s="92">
        <f>0</f>
        <v>0</v>
      </c>
      <c r="L35" s="32"/>
    </row>
    <row r="36" spans="2:12" s="1" customFormat="1" ht="14.45" hidden="1" customHeight="1">
      <c r="B36" s="32"/>
      <c r="E36" s="27" t="s">
        <v>41</v>
      </c>
      <c r="F36" s="92">
        <f>ROUND((SUM(BH119:BH126)),  2)</f>
        <v>0</v>
      </c>
      <c r="I36" s="93">
        <v>0.12</v>
      </c>
      <c r="J36" s="92">
        <f>0</f>
        <v>0</v>
      </c>
      <c r="L36" s="32"/>
    </row>
    <row r="37" spans="2:12" s="1" customFormat="1" ht="14.45" hidden="1" customHeight="1">
      <c r="B37" s="32"/>
      <c r="E37" s="27" t="s">
        <v>42</v>
      </c>
      <c r="F37" s="92">
        <f>ROUND((SUM(BI119:BI126)),  2)</f>
        <v>0</v>
      </c>
      <c r="I37" s="93">
        <v>0</v>
      </c>
      <c r="J37" s="92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4"/>
      <c r="D39" s="95" t="s">
        <v>43</v>
      </c>
      <c r="E39" s="57"/>
      <c r="F39" s="57"/>
      <c r="G39" s="96" t="s">
        <v>44</v>
      </c>
      <c r="H39" s="97" t="s">
        <v>45</v>
      </c>
      <c r="I39" s="57"/>
      <c r="J39" s="98">
        <f>SUM(J30:J37)</f>
        <v>0</v>
      </c>
      <c r="K39" s="99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48</v>
      </c>
      <c r="E61" s="34"/>
      <c r="F61" s="100" t="s">
        <v>49</v>
      </c>
      <c r="G61" s="43" t="s">
        <v>48</v>
      </c>
      <c r="H61" s="34"/>
      <c r="I61" s="34"/>
      <c r="J61" s="101" t="s">
        <v>49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48</v>
      </c>
      <c r="E76" s="34"/>
      <c r="F76" s="100" t="s">
        <v>49</v>
      </c>
      <c r="G76" s="43" t="s">
        <v>48</v>
      </c>
      <c r="H76" s="34"/>
      <c r="I76" s="34"/>
      <c r="J76" s="101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98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9" t="str">
        <f>E7</f>
        <v>Zázemí pro fotbalisty Starý Bydžov</v>
      </c>
      <c r="F85" s="240"/>
      <c r="G85" s="240"/>
      <c r="H85" s="240"/>
      <c r="L85" s="32"/>
    </row>
    <row r="86" spans="2:47" s="1" customFormat="1" ht="12" customHeight="1">
      <c r="B86" s="32"/>
      <c r="C86" s="27" t="s">
        <v>96</v>
      </c>
      <c r="L86" s="32"/>
    </row>
    <row r="87" spans="2:47" s="1" customFormat="1" ht="16.5" customHeight="1">
      <c r="B87" s="32"/>
      <c r="E87" s="201" t="str">
        <f>E9</f>
        <v>06 - vedlejší rozpočtové náklady</v>
      </c>
      <c r="F87" s="241"/>
      <c r="G87" s="241"/>
      <c r="H87" s="241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9. 6. 2025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2" t="s">
        <v>99</v>
      </c>
      <c r="D94" s="94"/>
      <c r="E94" s="94"/>
      <c r="F94" s="94"/>
      <c r="G94" s="94"/>
      <c r="H94" s="94"/>
      <c r="I94" s="94"/>
      <c r="J94" s="103" t="s">
        <v>100</v>
      </c>
      <c r="K94" s="94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4" t="s">
        <v>101</v>
      </c>
      <c r="J96" s="66">
        <f>J119</f>
        <v>0</v>
      </c>
      <c r="L96" s="32"/>
      <c r="AU96" s="17" t="s">
        <v>102</v>
      </c>
    </row>
    <row r="97" spans="2:12" s="8" customFormat="1" ht="24.95" customHeight="1">
      <c r="B97" s="105"/>
      <c r="D97" s="106" t="s">
        <v>920</v>
      </c>
      <c r="E97" s="107"/>
      <c r="F97" s="107"/>
      <c r="G97" s="107"/>
      <c r="H97" s="107"/>
      <c r="I97" s="107"/>
      <c r="J97" s="108">
        <f>J120</f>
        <v>0</v>
      </c>
      <c r="L97" s="105"/>
    </row>
    <row r="98" spans="2:12" s="9" customFormat="1" ht="19.899999999999999" customHeight="1">
      <c r="B98" s="109"/>
      <c r="D98" s="110" t="s">
        <v>921</v>
      </c>
      <c r="E98" s="111"/>
      <c r="F98" s="111"/>
      <c r="G98" s="111"/>
      <c r="H98" s="111"/>
      <c r="I98" s="111"/>
      <c r="J98" s="112">
        <f>J121</f>
        <v>0</v>
      </c>
      <c r="L98" s="109"/>
    </row>
    <row r="99" spans="2:12" s="9" customFormat="1" ht="19.899999999999999" customHeight="1">
      <c r="B99" s="109"/>
      <c r="D99" s="110" t="s">
        <v>1216</v>
      </c>
      <c r="E99" s="111"/>
      <c r="F99" s="111"/>
      <c r="G99" s="111"/>
      <c r="H99" s="111"/>
      <c r="I99" s="111"/>
      <c r="J99" s="112">
        <f>J124</f>
        <v>0</v>
      </c>
      <c r="L99" s="109"/>
    </row>
    <row r="100" spans="2:12" s="1" customFormat="1" ht="21.75" customHeight="1">
      <c r="B100" s="32"/>
      <c r="L100" s="32"/>
    </row>
    <row r="101" spans="2:12" s="1" customFormat="1" ht="6.95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5" spans="2:12" s="1" customFormat="1" ht="6.95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12" s="1" customFormat="1" ht="24.95" customHeight="1">
      <c r="B106" s="32"/>
      <c r="C106" s="21" t="s">
        <v>121</v>
      </c>
      <c r="L106" s="32"/>
    </row>
    <row r="107" spans="2:12" s="1" customFormat="1" ht="6.95" customHeight="1">
      <c r="B107" s="32"/>
      <c r="L107" s="32"/>
    </row>
    <row r="108" spans="2:12" s="1" customFormat="1" ht="12" customHeight="1">
      <c r="B108" s="32"/>
      <c r="C108" s="27" t="s">
        <v>16</v>
      </c>
      <c r="L108" s="32"/>
    </row>
    <row r="109" spans="2:12" s="1" customFormat="1" ht="16.5" customHeight="1">
      <c r="B109" s="32"/>
      <c r="E109" s="239" t="str">
        <f>E7</f>
        <v>Zázemí pro fotbalisty Starý Bydžov</v>
      </c>
      <c r="F109" s="240"/>
      <c r="G109" s="240"/>
      <c r="H109" s="240"/>
      <c r="L109" s="32"/>
    </row>
    <row r="110" spans="2:12" s="1" customFormat="1" ht="12" customHeight="1">
      <c r="B110" s="32"/>
      <c r="C110" s="27" t="s">
        <v>96</v>
      </c>
      <c r="L110" s="32"/>
    </row>
    <row r="111" spans="2:12" s="1" customFormat="1" ht="16.5" customHeight="1">
      <c r="B111" s="32"/>
      <c r="E111" s="201" t="str">
        <f>E9</f>
        <v>06 - vedlejší rozpočtové náklady</v>
      </c>
      <c r="F111" s="241"/>
      <c r="G111" s="241"/>
      <c r="H111" s="241"/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20</v>
      </c>
      <c r="F113" s="25" t="str">
        <f>F12</f>
        <v xml:space="preserve"> </v>
      </c>
      <c r="I113" s="27" t="s">
        <v>22</v>
      </c>
      <c r="J113" s="52" t="str">
        <f>IF(J12="","",J12)</f>
        <v>9. 6. 2025</v>
      </c>
      <c r="L113" s="32"/>
    </row>
    <row r="114" spans="2:65" s="1" customFormat="1" ht="6.95" customHeight="1">
      <c r="B114" s="32"/>
      <c r="L114" s="32"/>
    </row>
    <row r="115" spans="2:65" s="1" customFormat="1" ht="15.2" customHeight="1">
      <c r="B115" s="32"/>
      <c r="C115" s="27" t="s">
        <v>24</v>
      </c>
      <c r="F115" s="25" t="str">
        <f>E15</f>
        <v xml:space="preserve"> </v>
      </c>
      <c r="I115" s="27" t="s">
        <v>29</v>
      </c>
      <c r="J115" s="30" t="str">
        <f>E21</f>
        <v xml:space="preserve"> </v>
      </c>
      <c r="L115" s="32"/>
    </row>
    <row r="116" spans="2:65" s="1" customFormat="1" ht="15.2" customHeight="1">
      <c r="B116" s="32"/>
      <c r="C116" s="27" t="s">
        <v>27</v>
      </c>
      <c r="F116" s="25" t="str">
        <f>IF(E18="","",E18)</f>
        <v>Vyplň údaj</v>
      </c>
      <c r="I116" s="27" t="s">
        <v>31</v>
      </c>
      <c r="J116" s="30" t="str">
        <f>E24</f>
        <v xml:space="preserve"> </v>
      </c>
      <c r="L116" s="32"/>
    </row>
    <row r="117" spans="2:65" s="1" customFormat="1" ht="10.35" customHeight="1">
      <c r="B117" s="32"/>
      <c r="L117" s="32"/>
    </row>
    <row r="118" spans="2:65" s="10" customFormat="1" ht="29.25" customHeight="1">
      <c r="B118" s="113"/>
      <c r="C118" s="114" t="s">
        <v>122</v>
      </c>
      <c r="D118" s="115" t="s">
        <v>58</v>
      </c>
      <c r="E118" s="115" t="s">
        <v>54</v>
      </c>
      <c r="F118" s="115" t="s">
        <v>55</v>
      </c>
      <c r="G118" s="115" t="s">
        <v>123</v>
      </c>
      <c r="H118" s="115" t="s">
        <v>124</v>
      </c>
      <c r="I118" s="115" t="s">
        <v>125</v>
      </c>
      <c r="J118" s="115" t="s">
        <v>100</v>
      </c>
      <c r="K118" s="116" t="s">
        <v>126</v>
      </c>
      <c r="L118" s="113"/>
      <c r="M118" s="59" t="s">
        <v>1</v>
      </c>
      <c r="N118" s="60" t="s">
        <v>37</v>
      </c>
      <c r="O118" s="60" t="s">
        <v>127</v>
      </c>
      <c r="P118" s="60" t="s">
        <v>128</v>
      </c>
      <c r="Q118" s="60" t="s">
        <v>129</v>
      </c>
      <c r="R118" s="60" t="s">
        <v>130</v>
      </c>
      <c r="S118" s="60" t="s">
        <v>131</v>
      </c>
      <c r="T118" s="61" t="s">
        <v>132</v>
      </c>
    </row>
    <row r="119" spans="2:65" s="1" customFormat="1" ht="22.9" customHeight="1">
      <c r="B119" s="32"/>
      <c r="C119" s="64" t="s">
        <v>133</v>
      </c>
      <c r="J119" s="117">
        <f>BK119</f>
        <v>0</v>
      </c>
      <c r="L119" s="32"/>
      <c r="M119" s="62"/>
      <c r="N119" s="53"/>
      <c r="O119" s="53"/>
      <c r="P119" s="118">
        <f>P120</f>
        <v>0</v>
      </c>
      <c r="Q119" s="53"/>
      <c r="R119" s="118">
        <f>R120</f>
        <v>0</v>
      </c>
      <c r="S119" s="53"/>
      <c r="T119" s="119">
        <f>T120</f>
        <v>0</v>
      </c>
      <c r="AT119" s="17" t="s">
        <v>72</v>
      </c>
      <c r="AU119" s="17" t="s">
        <v>102</v>
      </c>
      <c r="BK119" s="120">
        <f>BK120</f>
        <v>0</v>
      </c>
    </row>
    <row r="120" spans="2:65" s="11" customFormat="1" ht="25.9" customHeight="1">
      <c r="B120" s="121"/>
      <c r="D120" s="122" t="s">
        <v>72</v>
      </c>
      <c r="E120" s="123" t="s">
        <v>1175</v>
      </c>
      <c r="F120" s="123" t="s">
        <v>1176</v>
      </c>
      <c r="I120" s="124"/>
      <c r="J120" s="125">
        <f>BK120</f>
        <v>0</v>
      </c>
      <c r="L120" s="121"/>
      <c r="M120" s="126"/>
      <c r="P120" s="127">
        <f>P121+P124</f>
        <v>0</v>
      </c>
      <c r="R120" s="127">
        <f>R121+R124</f>
        <v>0</v>
      </c>
      <c r="T120" s="128">
        <f>T121+T124</f>
        <v>0</v>
      </c>
      <c r="AR120" s="122" t="s">
        <v>164</v>
      </c>
      <c r="AT120" s="129" t="s">
        <v>72</v>
      </c>
      <c r="AU120" s="129" t="s">
        <v>73</v>
      </c>
      <c r="AY120" s="122" t="s">
        <v>136</v>
      </c>
      <c r="BK120" s="130">
        <f>BK121+BK124</f>
        <v>0</v>
      </c>
    </row>
    <row r="121" spans="2:65" s="11" customFormat="1" ht="22.9" customHeight="1">
      <c r="B121" s="121"/>
      <c r="D121" s="122" t="s">
        <v>72</v>
      </c>
      <c r="E121" s="131" t="s">
        <v>1177</v>
      </c>
      <c r="F121" s="131" t="s">
        <v>1178</v>
      </c>
      <c r="I121" s="124"/>
      <c r="J121" s="132">
        <f>BK121</f>
        <v>0</v>
      </c>
      <c r="L121" s="121"/>
      <c r="M121" s="126"/>
      <c r="P121" s="127">
        <f>SUM(P122:P123)</f>
        <v>0</v>
      </c>
      <c r="R121" s="127">
        <f>SUM(R122:R123)</f>
        <v>0</v>
      </c>
      <c r="T121" s="128">
        <f>SUM(T122:T123)</f>
        <v>0</v>
      </c>
      <c r="AR121" s="122" t="s">
        <v>164</v>
      </c>
      <c r="AT121" s="129" t="s">
        <v>72</v>
      </c>
      <c r="AU121" s="129" t="s">
        <v>81</v>
      </c>
      <c r="AY121" s="122" t="s">
        <v>136</v>
      </c>
      <c r="BK121" s="130">
        <f>SUM(BK122:BK123)</f>
        <v>0</v>
      </c>
    </row>
    <row r="122" spans="2:65" s="1" customFormat="1" ht="16.5" customHeight="1">
      <c r="B122" s="32"/>
      <c r="C122" s="133" t="s">
        <v>81</v>
      </c>
      <c r="D122" s="133" t="s">
        <v>138</v>
      </c>
      <c r="E122" s="134" t="s">
        <v>1217</v>
      </c>
      <c r="F122" s="135" t="s">
        <v>1218</v>
      </c>
      <c r="G122" s="136" t="s">
        <v>1181</v>
      </c>
      <c r="H122" s="137">
        <v>1</v>
      </c>
      <c r="I122" s="138"/>
      <c r="J122" s="139">
        <f>ROUND(I122*H122,2)</f>
        <v>0</v>
      </c>
      <c r="K122" s="135" t="s">
        <v>330</v>
      </c>
      <c r="L122" s="32"/>
      <c r="M122" s="140" t="s">
        <v>1</v>
      </c>
      <c r="N122" s="141" t="s">
        <v>38</v>
      </c>
      <c r="P122" s="142">
        <f>O122*H122</f>
        <v>0</v>
      </c>
      <c r="Q122" s="142">
        <v>0</v>
      </c>
      <c r="R122" s="142">
        <f>Q122*H122</f>
        <v>0</v>
      </c>
      <c r="S122" s="142">
        <v>0</v>
      </c>
      <c r="T122" s="143">
        <f>S122*H122</f>
        <v>0</v>
      </c>
      <c r="AR122" s="144" t="s">
        <v>1182</v>
      </c>
      <c r="AT122" s="144" t="s">
        <v>138</v>
      </c>
      <c r="AU122" s="144" t="s">
        <v>83</v>
      </c>
      <c r="AY122" s="17" t="s">
        <v>136</v>
      </c>
      <c r="BE122" s="145">
        <f>IF(N122="základní",J122,0)</f>
        <v>0</v>
      </c>
      <c r="BF122" s="145">
        <f>IF(N122="snížená",J122,0)</f>
        <v>0</v>
      </c>
      <c r="BG122" s="145">
        <f>IF(N122="zákl. přenesená",J122,0)</f>
        <v>0</v>
      </c>
      <c r="BH122" s="145">
        <f>IF(N122="sníž. přenesená",J122,0)</f>
        <v>0</v>
      </c>
      <c r="BI122" s="145">
        <f>IF(N122="nulová",J122,0)</f>
        <v>0</v>
      </c>
      <c r="BJ122" s="17" t="s">
        <v>81</v>
      </c>
      <c r="BK122" s="145">
        <f>ROUND(I122*H122,2)</f>
        <v>0</v>
      </c>
      <c r="BL122" s="17" t="s">
        <v>1182</v>
      </c>
      <c r="BM122" s="144" t="s">
        <v>1219</v>
      </c>
    </row>
    <row r="123" spans="2:65" s="1" customFormat="1" ht="16.5" customHeight="1">
      <c r="B123" s="32"/>
      <c r="C123" s="133" t="s">
        <v>83</v>
      </c>
      <c r="D123" s="133" t="s">
        <v>138</v>
      </c>
      <c r="E123" s="134" t="s">
        <v>1193</v>
      </c>
      <c r="F123" s="135" t="s">
        <v>1194</v>
      </c>
      <c r="G123" s="136" t="s">
        <v>1181</v>
      </c>
      <c r="H123" s="137">
        <v>1</v>
      </c>
      <c r="I123" s="138"/>
      <c r="J123" s="139">
        <f>ROUND(I123*H123,2)</f>
        <v>0</v>
      </c>
      <c r="K123" s="135" t="s">
        <v>330</v>
      </c>
      <c r="L123" s="32"/>
      <c r="M123" s="140" t="s">
        <v>1</v>
      </c>
      <c r="N123" s="141" t="s">
        <v>38</v>
      </c>
      <c r="P123" s="142">
        <f>O123*H123</f>
        <v>0</v>
      </c>
      <c r="Q123" s="142">
        <v>0</v>
      </c>
      <c r="R123" s="142">
        <f>Q123*H123</f>
        <v>0</v>
      </c>
      <c r="S123" s="142">
        <v>0</v>
      </c>
      <c r="T123" s="143">
        <f>S123*H123</f>
        <v>0</v>
      </c>
      <c r="AR123" s="144" t="s">
        <v>1182</v>
      </c>
      <c r="AT123" s="144" t="s">
        <v>138</v>
      </c>
      <c r="AU123" s="144" t="s">
        <v>83</v>
      </c>
      <c r="AY123" s="17" t="s">
        <v>136</v>
      </c>
      <c r="BE123" s="145">
        <f>IF(N123="základní",J123,0)</f>
        <v>0</v>
      </c>
      <c r="BF123" s="145">
        <f>IF(N123="snížená",J123,0)</f>
        <v>0</v>
      </c>
      <c r="BG123" s="145">
        <f>IF(N123="zákl. přenesená",J123,0)</f>
        <v>0</v>
      </c>
      <c r="BH123" s="145">
        <f>IF(N123="sníž. přenesená",J123,0)</f>
        <v>0</v>
      </c>
      <c r="BI123" s="145">
        <f>IF(N123="nulová",J123,0)</f>
        <v>0</v>
      </c>
      <c r="BJ123" s="17" t="s">
        <v>81</v>
      </c>
      <c r="BK123" s="145">
        <f>ROUND(I123*H123,2)</f>
        <v>0</v>
      </c>
      <c r="BL123" s="17" t="s">
        <v>1182</v>
      </c>
      <c r="BM123" s="144" t="s">
        <v>1220</v>
      </c>
    </row>
    <row r="124" spans="2:65" s="11" customFormat="1" ht="22.9" customHeight="1">
      <c r="B124" s="121"/>
      <c r="D124" s="122" t="s">
        <v>72</v>
      </c>
      <c r="E124" s="131" t="s">
        <v>1221</v>
      </c>
      <c r="F124" s="131" t="s">
        <v>1222</v>
      </c>
      <c r="I124" s="124"/>
      <c r="J124" s="132">
        <f>BK124</f>
        <v>0</v>
      </c>
      <c r="L124" s="121"/>
      <c r="M124" s="126"/>
      <c r="P124" s="127">
        <f>SUM(P125:P126)</f>
        <v>0</v>
      </c>
      <c r="R124" s="127">
        <f>SUM(R125:R126)</f>
        <v>0</v>
      </c>
      <c r="T124" s="128">
        <f>SUM(T125:T126)</f>
        <v>0</v>
      </c>
      <c r="AR124" s="122" t="s">
        <v>164</v>
      </c>
      <c r="AT124" s="129" t="s">
        <v>72</v>
      </c>
      <c r="AU124" s="129" t="s">
        <v>81</v>
      </c>
      <c r="AY124" s="122" t="s">
        <v>136</v>
      </c>
      <c r="BK124" s="130">
        <f>SUM(BK125:BK126)</f>
        <v>0</v>
      </c>
    </row>
    <row r="125" spans="2:65" s="1" customFormat="1" ht="16.5" customHeight="1">
      <c r="B125" s="32"/>
      <c r="C125" s="133" t="s">
        <v>154</v>
      </c>
      <c r="D125" s="133" t="s">
        <v>138</v>
      </c>
      <c r="E125" s="134" t="s">
        <v>1223</v>
      </c>
      <c r="F125" s="135" t="s">
        <v>1222</v>
      </c>
      <c r="G125" s="136" t="s">
        <v>1181</v>
      </c>
      <c r="H125" s="137">
        <v>1</v>
      </c>
      <c r="I125" s="138"/>
      <c r="J125" s="139">
        <f>ROUND(I125*H125,2)</f>
        <v>0</v>
      </c>
      <c r="K125" s="135" t="s">
        <v>330</v>
      </c>
      <c r="L125" s="32"/>
      <c r="M125" s="140" t="s">
        <v>1</v>
      </c>
      <c r="N125" s="141" t="s">
        <v>38</v>
      </c>
      <c r="P125" s="142">
        <f>O125*H125</f>
        <v>0</v>
      </c>
      <c r="Q125" s="142">
        <v>0</v>
      </c>
      <c r="R125" s="142">
        <f>Q125*H125</f>
        <v>0</v>
      </c>
      <c r="S125" s="142">
        <v>0</v>
      </c>
      <c r="T125" s="143">
        <f>S125*H125</f>
        <v>0</v>
      </c>
      <c r="AR125" s="144" t="s">
        <v>1182</v>
      </c>
      <c r="AT125" s="144" t="s">
        <v>138</v>
      </c>
      <c r="AU125" s="144" t="s">
        <v>83</v>
      </c>
      <c r="AY125" s="17" t="s">
        <v>136</v>
      </c>
      <c r="BE125" s="145">
        <f>IF(N125="základní",J125,0)</f>
        <v>0</v>
      </c>
      <c r="BF125" s="145">
        <f>IF(N125="snížená",J125,0)</f>
        <v>0</v>
      </c>
      <c r="BG125" s="145">
        <f>IF(N125="zákl. přenesená",J125,0)</f>
        <v>0</v>
      </c>
      <c r="BH125" s="145">
        <f>IF(N125="sníž. přenesená",J125,0)</f>
        <v>0</v>
      </c>
      <c r="BI125" s="145">
        <f>IF(N125="nulová",J125,0)</f>
        <v>0</v>
      </c>
      <c r="BJ125" s="17" t="s">
        <v>81</v>
      </c>
      <c r="BK125" s="145">
        <f>ROUND(I125*H125,2)</f>
        <v>0</v>
      </c>
      <c r="BL125" s="17" t="s">
        <v>1182</v>
      </c>
      <c r="BM125" s="144" t="s">
        <v>1224</v>
      </c>
    </row>
    <row r="126" spans="2:65" s="1" customFormat="1" ht="16.5" customHeight="1">
      <c r="B126" s="32"/>
      <c r="C126" s="133" t="s">
        <v>143</v>
      </c>
      <c r="D126" s="133" t="s">
        <v>138</v>
      </c>
      <c r="E126" s="134" t="s">
        <v>1225</v>
      </c>
      <c r="F126" s="135" t="s">
        <v>1226</v>
      </c>
      <c r="G126" s="136" t="s">
        <v>1181</v>
      </c>
      <c r="H126" s="137">
        <v>1</v>
      </c>
      <c r="I126" s="138"/>
      <c r="J126" s="139">
        <f>ROUND(I126*H126,2)</f>
        <v>0</v>
      </c>
      <c r="K126" s="135" t="s">
        <v>330</v>
      </c>
      <c r="L126" s="32"/>
      <c r="M126" s="188" t="s">
        <v>1</v>
      </c>
      <c r="N126" s="189" t="s">
        <v>38</v>
      </c>
      <c r="O126" s="190"/>
      <c r="P126" s="191">
        <f>O126*H126</f>
        <v>0</v>
      </c>
      <c r="Q126" s="191">
        <v>0</v>
      </c>
      <c r="R126" s="191">
        <f>Q126*H126</f>
        <v>0</v>
      </c>
      <c r="S126" s="191">
        <v>0</v>
      </c>
      <c r="T126" s="192">
        <f>S126*H126</f>
        <v>0</v>
      </c>
      <c r="AR126" s="144" t="s">
        <v>1182</v>
      </c>
      <c r="AT126" s="144" t="s">
        <v>138</v>
      </c>
      <c r="AU126" s="144" t="s">
        <v>83</v>
      </c>
      <c r="AY126" s="17" t="s">
        <v>136</v>
      </c>
      <c r="BE126" s="145">
        <f>IF(N126="základní",J126,0)</f>
        <v>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7" t="s">
        <v>81</v>
      </c>
      <c r="BK126" s="145">
        <f>ROUND(I126*H126,2)</f>
        <v>0</v>
      </c>
      <c r="BL126" s="17" t="s">
        <v>1182</v>
      </c>
      <c r="BM126" s="144" t="s">
        <v>1227</v>
      </c>
    </row>
    <row r="127" spans="2:65" s="1" customFormat="1" ht="6.95" customHeight="1">
      <c r="B127" s="44"/>
      <c r="C127" s="45"/>
      <c r="D127" s="45"/>
      <c r="E127" s="45"/>
      <c r="F127" s="45"/>
      <c r="G127" s="45"/>
      <c r="H127" s="45"/>
      <c r="I127" s="45"/>
      <c r="J127" s="45"/>
      <c r="K127" s="45"/>
      <c r="L127" s="32"/>
    </row>
  </sheetData>
  <sheetProtection algorithmName="SHA-512" hashValue="IkF47SK+nFGKTAWuDgXYSt8Wwg+xeiAAmiLphVx1xUQ2wvne1oLUngspXS3dWGPclTDxZY6PVw98PTpmxi/34A==" saltValue="RKbzKlXuxR2iRaGycqdP/+UNo/aZT+Hwjt0EdEfi8Wqdylb3D4NNcr1Kk6FjZ7l85KMVjyZFMW6cVRTJPozMNA==" spinCount="100000" sheet="1" objects="1" scenarios="1" formatColumns="0" formatRows="0" autoFilter="0"/>
  <autoFilter ref="C118:K126" xr:uid="{00000000-0009-0000-0000-000004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77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8"/>
      <c r="C3" s="19"/>
      <c r="D3" s="19"/>
      <c r="E3" s="19"/>
      <c r="F3" s="19"/>
      <c r="G3" s="19"/>
      <c r="H3" s="20"/>
    </row>
    <row r="4" spans="2:8" ht="24.95" customHeight="1">
      <c r="B4" s="20"/>
      <c r="C4" s="21" t="s">
        <v>1228</v>
      </c>
      <c r="H4" s="20"/>
    </row>
    <row r="5" spans="2:8" ht="12" customHeight="1">
      <c r="B5" s="20"/>
      <c r="C5" s="24" t="s">
        <v>13</v>
      </c>
      <c r="D5" s="228" t="s">
        <v>14</v>
      </c>
      <c r="E5" s="224"/>
      <c r="F5" s="224"/>
      <c r="H5" s="20"/>
    </row>
    <row r="6" spans="2:8" ht="36.950000000000003" customHeight="1">
      <c r="B6" s="20"/>
      <c r="C6" s="26" t="s">
        <v>16</v>
      </c>
      <c r="D6" s="225" t="s">
        <v>17</v>
      </c>
      <c r="E6" s="224"/>
      <c r="F6" s="224"/>
      <c r="H6" s="20"/>
    </row>
    <row r="7" spans="2:8" ht="16.5" customHeight="1">
      <c r="B7" s="20"/>
      <c r="C7" s="27" t="s">
        <v>22</v>
      </c>
      <c r="D7" s="52" t="str">
        <f>'Rekapitulace stavby'!AN8</f>
        <v>9. 6. 2025</v>
      </c>
      <c r="H7" s="20"/>
    </row>
    <row r="8" spans="2:8" s="1" customFormat="1" ht="10.9" customHeight="1">
      <c r="B8" s="32"/>
      <c r="H8" s="32"/>
    </row>
    <row r="9" spans="2:8" s="10" customFormat="1" ht="29.25" customHeight="1">
      <c r="B9" s="113"/>
      <c r="C9" s="114" t="s">
        <v>54</v>
      </c>
      <c r="D9" s="115" t="s">
        <v>55</v>
      </c>
      <c r="E9" s="115" t="s">
        <v>123</v>
      </c>
      <c r="F9" s="116" t="s">
        <v>1229</v>
      </c>
      <c r="H9" s="113"/>
    </row>
    <row r="10" spans="2:8" s="1" customFormat="1" ht="26.45" customHeight="1">
      <c r="B10" s="32"/>
      <c r="C10" s="193" t="s">
        <v>78</v>
      </c>
      <c r="D10" s="193" t="s">
        <v>79</v>
      </c>
      <c r="H10" s="32"/>
    </row>
    <row r="11" spans="2:8" s="1" customFormat="1" ht="16.899999999999999" customHeight="1">
      <c r="B11" s="32"/>
      <c r="C11" s="194" t="s">
        <v>795</v>
      </c>
      <c r="D11" s="195" t="s">
        <v>1</v>
      </c>
      <c r="E11" s="196" t="s">
        <v>1</v>
      </c>
      <c r="F11" s="197">
        <v>81.795000000000002</v>
      </c>
      <c r="H11" s="32"/>
    </row>
    <row r="12" spans="2:8" s="1" customFormat="1" ht="16.899999999999999" customHeight="1">
      <c r="B12" s="32"/>
      <c r="C12" s="198" t="s">
        <v>1</v>
      </c>
      <c r="D12" s="198" t="s">
        <v>168</v>
      </c>
      <c r="E12" s="17" t="s">
        <v>1</v>
      </c>
      <c r="F12" s="199">
        <v>0</v>
      </c>
      <c r="H12" s="32"/>
    </row>
    <row r="13" spans="2:8" s="1" customFormat="1" ht="16.899999999999999" customHeight="1">
      <c r="B13" s="32"/>
      <c r="C13" s="198" t="s">
        <v>1</v>
      </c>
      <c r="D13" s="198" t="s">
        <v>787</v>
      </c>
      <c r="E13" s="17" t="s">
        <v>1</v>
      </c>
      <c r="F13" s="199">
        <v>17.600000000000001</v>
      </c>
      <c r="H13" s="32"/>
    </row>
    <row r="14" spans="2:8" s="1" customFormat="1" ht="16.899999999999999" customHeight="1">
      <c r="B14" s="32"/>
      <c r="C14" s="198" t="s">
        <v>1</v>
      </c>
      <c r="D14" s="198" t="s">
        <v>788</v>
      </c>
      <c r="E14" s="17" t="s">
        <v>1</v>
      </c>
      <c r="F14" s="199">
        <v>2.2400000000000002</v>
      </c>
      <c r="H14" s="32"/>
    </row>
    <row r="15" spans="2:8" s="1" customFormat="1" ht="16.899999999999999" customHeight="1">
      <c r="B15" s="32"/>
      <c r="C15" s="198" t="s">
        <v>1</v>
      </c>
      <c r="D15" s="198" t="s">
        <v>789</v>
      </c>
      <c r="E15" s="17" t="s">
        <v>1</v>
      </c>
      <c r="F15" s="199">
        <v>18.2</v>
      </c>
      <c r="H15" s="32"/>
    </row>
    <row r="16" spans="2:8" s="1" customFormat="1" ht="16.899999999999999" customHeight="1">
      <c r="B16" s="32"/>
      <c r="C16" s="198" t="s">
        <v>1</v>
      </c>
      <c r="D16" s="198" t="s">
        <v>790</v>
      </c>
      <c r="E16" s="17" t="s">
        <v>1</v>
      </c>
      <c r="F16" s="199">
        <v>17.34</v>
      </c>
      <c r="H16" s="32"/>
    </row>
    <row r="17" spans="2:8" s="1" customFormat="1" ht="16.899999999999999" customHeight="1">
      <c r="B17" s="32"/>
      <c r="C17" s="198" t="s">
        <v>1</v>
      </c>
      <c r="D17" s="198" t="s">
        <v>791</v>
      </c>
      <c r="E17" s="17" t="s">
        <v>1</v>
      </c>
      <c r="F17" s="199">
        <v>7.8</v>
      </c>
      <c r="H17" s="32"/>
    </row>
    <row r="18" spans="2:8" s="1" customFormat="1" ht="16.899999999999999" customHeight="1">
      <c r="B18" s="32"/>
      <c r="C18" s="198" t="s">
        <v>1</v>
      </c>
      <c r="D18" s="198" t="s">
        <v>792</v>
      </c>
      <c r="E18" s="17" t="s">
        <v>1</v>
      </c>
      <c r="F18" s="199">
        <v>3.6549999999999998</v>
      </c>
      <c r="H18" s="32"/>
    </row>
    <row r="19" spans="2:8" s="1" customFormat="1" ht="16.899999999999999" customHeight="1">
      <c r="B19" s="32"/>
      <c r="C19" s="198" t="s">
        <v>1</v>
      </c>
      <c r="D19" s="198" t="s">
        <v>793</v>
      </c>
      <c r="E19" s="17" t="s">
        <v>1</v>
      </c>
      <c r="F19" s="199">
        <v>7.48</v>
      </c>
      <c r="H19" s="32"/>
    </row>
    <row r="20" spans="2:8" s="1" customFormat="1" ht="16.899999999999999" customHeight="1">
      <c r="B20" s="32"/>
      <c r="C20" s="198" t="s">
        <v>1</v>
      </c>
      <c r="D20" s="198" t="s">
        <v>794</v>
      </c>
      <c r="E20" s="17" t="s">
        <v>1</v>
      </c>
      <c r="F20" s="199">
        <v>7.48</v>
      </c>
      <c r="H20" s="32"/>
    </row>
    <row r="21" spans="2:8" s="1" customFormat="1" ht="16.899999999999999" customHeight="1">
      <c r="B21" s="32"/>
      <c r="C21" s="198" t="s">
        <v>795</v>
      </c>
      <c r="D21" s="198" t="s">
        <v>149</v>
      </c>
      <c r="E21" s="17" t="s">
        <v>1</v>
      </c>
      <c r="F21" s="199">
        <v>81.795000000000002</v>
      </c>
      <c r="H21" s="32"/>
    </row>
    <row r="22" spans="2:8" s="1" customFormat="1" ht="16.899999999999999" customHeight="1">
      <c r="B22" s="32"/>
      <c r="C22" s="194" t="s">
        <v>804</v>
      </c>
      <c r="D22" s="195" t="s">
        <v>1</v>
      </c>
      <c r="E22" s="196" t="s">
        <v>1</v>
      </c>
      <c r="F22" s="197">
        <v>81.795000000000002</v>
      </c>
      <c r="H22" s="32"/>
    </row>
    <row r="23" spans="2:8" s="1" customFormat="1" ht="16.899999999999999" customHeight="1">
      <c r="B23" s="32"/>
      <c r="C23" s="198" t="s">
        <v>1</v>
      </c>
      <c r="D23" s="198" t="s">
        <v>168</v>
      </c>
      <c r="E23" s="17" t="s">
        <v>1</v>
      </c>
      <c r="F23" s="199">
        <v>0</v>
      </c>
      <c r="H23" s="32"/>
    </row>
    <row r="24" spans="2:8" s="1" customFormat="1" ht="16.899999999999999" customHeight="1">
      <c r="B24" s="32"/>
      <c r="C24" s="198" t="s">
        <v>1</v>
      </c>
      <c r="D24" s="198" t="s">
        <v>787</v>
      </c>
      <c r="E24" s="17" t="s">
        <v>1</v>
      </c>
      <c r="F24" s="199">
        <v>17.600000000000001</v>
      </c>
      <c r="H24" s="32"/>
    </row>
    <row r="25" spans="2:8" s="1" customFormat="1" ht="16.899999999999999" customHeight="1">
      <c r="B25" s="32"/>
      <c r="C25" s="198" t="s">
        <v>1</v>
      </c>
      <c r="D25" s="198" t="s">
        <v>788</v>
      </c>
      <c r="E25" s="17" t="s">
        <v>1</v>
      </c>
      <c r="F25" s="199">
        <v>2.2400000000000002</v>
      </c>
      <c r="H25" s="32"/>
    </row>
    <row r="26" spans="2:8" s="1" customFormat="1" ht="16.899999999999999" customHeight="1">
      <c r="B26" s="32"/>
      <c r="C26" s="198" t="s">
        <v>1</v>
      </c>
      <c r="D26" s="198" t="s">
        <v>789</v>
      </c>
      <c r="E26" s="17" t="s">
        <v>1</v>
      </c>
      <c r="F26" s="199">
        <v>18.2</v>
      </c>
      <c r="H26" s="32"/>
    </row>
    <row r="27" spans="2:8" s="1" customFormat="1" ht="16.899999999999999" customHeight="1">
      <c r="B27" s="32"/>
      <c r="C27" s="198" t="s">
        <v>1</v>
      </c>
      <c r="D27" s="198" t="s">
        <v>790</v>
      </c>
      <c r="E27" s="17" t="s">
        <v>1</v>
      </c>
      <c r="F27" s="199">
        <v>17.34</v>
      </c>
      <c r="H27" s="32"/>
    </row>
    <row r="28" spans="2:8" s="1" customFormat="1" ht="16.899999999999999" customHeight="1">
      <c r="B28" s="32"/>
      <c r="C28" s="198" t="s">
        <v>1</v>
      </c>
      <c r="D28" s="198" t="s">
        <v>791</v>
      </c>
      <c r="E28" s="17" t="s">
        <v>1</v>
      </c>
      <c r="F28" s="199">
        <v>7.8</v>
      </c>
      <c r="H28" s="32"/>
    </row>
    <row r="29" spans="2:8" s="1" customFormat="1" ht="16.899999999999999" customHeight="1">
      <c r="B29" s="32"/>
      <c r="C29" s="198" t="s">
        <v>1</v>
      </c>
      <c r="D29" s="198" t="s">
        <v>792</v>
      </c>
      <c r="E29" s="17" t="s">
        <v>1</v>
      </c>
      <c r="F29" s="199">
        <v>3.6549999999999998</v>
      </c>
      <c r="H29" s="32"/>
    </row>
    <row r="30" spans="2:8" s="1" customFormat="1" ht="16.899999999999999" customHeight="1">
      <c r="B30" s="32"/>
      <c r="C30" s="198" t="s">
        <v>1</v>
      </c>
      <c r="D30" s="198" t="s">
        <v>793</v>
      </c>
      <c r="E30" s="17" t="s">
        <v>1</v>
      </c>
      <c r="F30" s="199">
        <v>7.48</v>
      </c>
      <c r="H30" s="32"/>
    </row>
    <row r="31" spans="2:8" s="1" customFormat="1" ht="16.899999999999999" customHeight="1">
      <c r="B31" s="32"/>
      <c r="C31" s="198" t="s">
        <v>1</v>
      </c>
      <c r="D31" s="198" t="s">
        <v>794</v>
      </c>
      <c r="E31" s="17" t="s">
        <v>1</v>
      </c>
      <c r="F31" s="199">
        <v>7.48</v>
      </c>
      <c r="H31" s="32"/>
    </row>
    <row r="32" spans="2:8" s="1" customFormat="1" ht="16.899999999999999" customHeight="1">
      <c r="B32" s="32"/>
      <c r="C32" s="198" t="s">
        <v>804</v>
      </c>
      <c r="D32" s="198" t="s">
        <v>149</v>
      </c>
      <c r="E32" s="17" t="s">
        <v>1</v>
      </c>
      <c r="F32" s="199">
        <v>81.795000000000002</v>
      </c>
      <c r="H32" s="32"/>
    </row>
    <row r="33" spans="2:8" s="1" customFormat="1" ht="16.899999999999999" customHeight="1">
      <c r="B33" s="32"/>
      <c r="C33" s="194" t="s">
        <v>1230</v>
      </c>
      <c r="D33" s="195" t="s">
        <v>1</v>
      </c>
      <c r="E33" s="196" t="s">
        <v>1</v>
      </c>
      <c r="F33" s="197">
        <v>290.08499999999998</v>
      </c>
      <c r="H33" s="32"/>
    </row>
    <row r="34" spans="2:8" s="1" customFormat="1" ht="16.899999999999999" customHeight="1">
      <c r="B34" s="32"/>
      <c r="C34" s="194" t="s">
        <v>1231</v>
      </c>
      <c r="D34" s="195" t="s">
        <v>1</v>
      </c>
      <c r="E34" s="196" t="s">
        <v>1</v>
      </c>
      <c r="F34" s="197">
        <v>417.18</v>
      </c>
      <c r="H34" s="32"/>
    </row>
    <row r="35" spans="2:8" s="1" customFormat="1" ht="16.899999999999999" customHeight="1">
      <c r="B35" s="32"/>
      <c r="C35" s="194" t="s">
        <v>1232</v>
      </c>
      <c r="D35" s="195" t="s">
        <v>1</v>
      </c>
      <c r="E35" s="196" t="s">
        <v>1</v>
      </c>
      <c r="F35" s="197">
        <v>80.31</v>
      </c>
      <c r="H35" s="32"/>
    </row>
    <row r="36" spans="2:8" s="1" customFormat="1" ht="16.899999999999999" customHeight="1">
      <c r="B36" s="32"/>
      <c r="C36" s="198" t="s">
        <v>1</v>
      </c>
      <c r="D36" s="198" t="s">
        <v>638</v>
      </c>
      <c r="E36" s="17" t="s">
        <v>1</v>
      </c>
      <c r="F36" s="199">
        <v>0</v>
      </c>
      <c r="H36" s="32"/>
    </row>
    <row r="37" spans="2:8" s="1" customFormat="1" ht="16.899999999999999" customHeight="1">
      <c r="B37" s="32"/>
      <c r="C37" s="198" t="s">
        <v>1</v>
      </c>
      <c r="D37" s="198" t="s">
        <v>428</v>
      </c>
      <c r="E37" s="17" t="s">
        <v>1</v>
      </c>
      <c r="F37" s="199">
        <v>20.09</v>
      </c>
      <c r="H37" s="32"/>
    </row>
    <row r="38" spans="2:8" s="1" customFormat="1" ht="16.899999999999999" customHeight="1">
      <c r="B38" s="32"/>
      <c r="C38" s="198" t="s">
        <v>1</v>
      </c>
      <c r="D38" s="198" t="s">
        <v>429</v>
      </c>
      <c r="E38" s="17" t="s">
        <v>1</v>
      </c>
      <c r="F38" s="199">
        <v>4.76</v>
      </c>
      <c r="H38" s="32"/>
    </row>
    <row r="39" spans="2:8" s="1" customFormat="1" ht="16.899999999999999" customHeight="1">
      <c r="B39" s="32"/>
      <c r="C39" s="198" t="s">
        <v>1</v>
      </c>
      <c r="D39" s="198" t="s">
        <v>639</v>
      </c>
      <c r="E39" s="17" t="s">
        <v>1</v>
      </c>
      <c r="F39" s="199">
        <v>9.0399999999999991</v>
      </c>
      <c r="H39" s="32"/>
    </row>
    <row r="40" spans="2:8" s="1" customFormat="1" ht="16.899999999999999" customHeight="1">
      <c r="B40" s="32"/>
      <c r="C40" s="198" t="s">
        <v>1</v>
      </c>
      <c r="D40" s="198" t="s">
        <v>431</v>
      </c>
      <c r="E40" s="17" t="s">
        <v>1</v>
      </c>
      <c r="F40" s="199">
        <v>5.47</v>
      </c>
      <c r="H40" s="32"/>
    </row>
    <row r="41" spans="2:8" s="1" customFormat="1" ht="16.899999999999999" customHeight="1">
      <c r="B41" s="32"/>
      <c r="C41" s="198" t="s">
        <v>1</v>
      </c>
      <c r="D41" s="198" t="s">
        <v>432</v>
      </c>
      <c r="E41" s="17" t="s">
        <v>1</v>
      </c>
      <c r="F41" s="199">
        <v>19.87</v>
      </c>
      <c r="H41" s="32"/>
    </row>
    <row r="42" spans="2:8" s="1" customFormat="1" ht="16.899999999999999" customHeight="1">
      <c r="B42" s="32"/>
      <c r="C42" s="198" t="s">
        <v>1</v>
      </c>
      <c r="D42" s="198" t="s">
        <v>452</v>
      </c>
      <c r="E42" s="17" t="s">
        <v>1</v>
      </c>
      <c r="F42" s="199">
        <v>5.95</v>
      </c>
      <c r="H42" s="32"/>
    </row>
    <row r="43" spans="2:8" s="1" customFormat="1" ht="16.899999999999999" customHeight="1">
      <c r="B43" s="32"/>
      <c r="C43" s="198" t="s">
        <v>1</v>
      </c>
      <c r="D43" s="198" t="s">
        <v>435</v>
      </c>
      <c r="E43" s="17" t="s">
        <v>1</v>
      </c>
      <c r="F43" s="199">
        <v>2.1</v>
      </c>
      <c r="H43" s="32"/>
    </row>
    <row r="44" spans="2:8" s="1" customFormat="1" ht="16.899999999999999" customHeight="1">
      <c r="B44" s="32"/>
      <c r="C44" s="198" t="s">
        <v>1</v>
      </c>
      <c r="D44" s="198" t="s">
        <v>436</v>
      </c>
      <c r="E44" s="17" t="s">
        <v>1</v>
      </c>
      <c r="F44" s="199">
        <v>6.89</v>
      </c>
      <c r="H44" s="32"/>
    </row>
    <row r="45" spans="2:8" s="1" customFormat="1" ht="16.899999999999999" customHeight="1">
      <c r="B45" s="32"/>
      <c r="C45" s="198" t="s">
        <v>1</v>
      </c>
      <c r="D45" s="198" t="s">
        <v>437</v>
      </c>
      <c r="E45" s="17" t="s">
        <v>1</v>
      </c>
      <c r="F45" s="199">
        <v>1.62</v>
      </c>
      <c r="H45" s="32"/>
    </row>
    <row r="46" spans="2:8" s="1" customFormat="1" ht="16.899999999999999" customHeight="1">
      <c r="B46" s="32"/>
      <c r="C46" s="198" t="s">
        <v>1</v>
      </c>
      <c r="D46" s="198" t="s">
        <v>438</v>
      </c>
      <c r="E46" s="17" t="s">
        <v>1</v>
      </c>
      <c r="F46" s="199">
        <v>1.62</v>
      </c>
      <c r="H46" s="32"/>
    </row>
    <row r="47" spans="2:8" s="1" customFormat="1" ht="16.899999999999999" customHeight="1">
      <c r="B47" s="32"/>
      <c r="C47" s="198" t="s">
        <v>1</v>
      </c>
      <c r="D47" s="198" t="s">
        <v>640</v>
      </c>
      <c r="E47" s="17" t="s">
        <v>1</v>
      </c>
      <c r="F47" s="199">
        <v>2.9</v>
      </c>
      <c r="H47" s="32"/>
    </row>
    <row r="48" spans="2:8" s="1" customFormat="1" ht="16.899999999999999" customHeight="1">
      <c r="B48" s="32"/>
      <c r="C48" s="198" t="s">
        <v>1232</v>
      </c>
      <c r="D48" s="198" t="s">
        <v>149</v>
      </c>
      <c r="E48" s="17" t="s">
        <v>1</v>
      </c>
      <c r="F48" s="199">
        <v>80.31</v>
      </c>
      <c r="H48" s="32"/>
    </row>
    <row r="49" spans="2:8" s="1" customFormat="1" ht="16.899999999999999" customHeight="1">
      <c r="B49" s="32"/>
      <c r="C49" s="194" t="s">
        <v>93</v>
      </c>
      <c r="D49" s="195" t="s">
        <v>1</v>
      </c>
      <c r="E49" s="196" t="s">
        <v>1</v>
      </c>
      <c r="F49" s="197">
        <v>75.19</v>
      </c>
      <c r="H49" s="32"/>
    </row>
    <row r="50" spans="2:8" s="1" customFormat="1" ht="16.899999999999999" customHeight="1">
      <c r="B50" s="32"/>
      <c r="C50" s="198" t="s">
        <v>1</v>
      </c>
      <c r="D50" s="198" t="s">
        <v>146</v>
      </c>
      <c r="E50" s="17" t="s">
        <v>1</v>
      </c>
      <c r="F50" s="199">
        <v>0</v>
      </c>
      <c r="H50" s="32"/>
    </row>
    <row r="51" spans="2:8" s="1" customFormat="1" ht="16.899999999999999" customHeight="1">
      <c r="B51" s="32"/>
      <c r="C51" s="198" t="s">
        <v>1</v>
      </c>
      <c r="D51" s="198" t="s">
        <v>275</v>
      </c>
      <c r="E51" s="17" t="s">
        <v>1</v>
      </c>
      <c r="F51" s="199">
        <v>0</v>
      </c>
      <c r="H51" s="32"/>
    </row>
    <row r="52" spans="2:8" s="1" customFormat="1" ht="16.899999999999999" customHeight="1">
      <c r="B52" s="32"/>
      <c r="C52" s="198" t="s">
        <v>1</v>
      </c>
      <c r="D52" s="198" t="s">
        <v>276</v>
      </c>
      <c r="E52" s="17" t="s">
        <v>1</v>
      </c>
      <c r="F52" s="199">
        <v>5.34</v>
      </c>
      <c r="H52" s="32"/>
    </row>
    <row r="53" spans="2:8" s="1" customFormat="1" ht="16.899999999999999" customHeight="1">
      <c r="B53" s="32"/>
      <c r="C53" s="198" t="s">
        <v>1</v>
      </c>
      <c r="D53" s="198" t="s">
        <v>277</v>
      </c>
      <c r="E53" s="17" t="s">
        <v>1</v>
      </c>
      <c r="F53" s="199">
        <v>2.88</v>
      </c>
      <c r="H53" s="32"/>
    </row>
    <row r="54" spans="2:8" s="1" customFormat="1" ht="16.899999999999999" customHeight="1">
      <c r="B54" s="32"/>
      <c r="C54" s="198" t="s">
        <v>1</v>
      </c>
      <c r="D54" s="198" t="s">
        <v>278</v>
      </c>
      <c r="E54" s="17" t="s">
        <v>1</v>
      </c>
      <c r="F54" s="199">
        <v>4.2</v>
      </c>
      <c r="H54" s="32"/>
    </row>
    <row r="55" spans="2:8" s="1" customFormat="1" ht="16.899999999999999" customHeight="1">
      <c r="B55" s="32"/>
      <c r="C55" s="198" t="s">
        <v>1</v>
      </c>
      <c r="D55" s="198" t="s">
        <v>279</v>
      </c>
      <c r="E55" s="17" t="s">
        <v>1</v>
      </c>
      <c r="F55" s="199">
        <v>2.91</v>
      </c>
      <c r="H55" s="32"/>
    </row>
    <row r="56" spans="2:8" s="1" customFormat="1" ht="16.899999999999999" customHeight="1">
      <c r="B56" s="32"/>
      <c r="C56" s="198" t="s">
        <v>1</v>
      </c>
      <c r="D56" s="198" t="s">
        <v>280</v>
      </c>
      <c r="E56" s="17" t="s">
        <v>1</v>
      </c>
      <c r="F56" s="199">
        <v>5.31</v>
      </c>
      <c r="H56" s="32"/>
    </row>
    <row r="57" spans="2:8" s="1" customFormat="1" ht="16.899999999999999" customHeight="1">
      <c r="B57" s="32"/>
      <c r="C57" s="198" t="s">
        <v>1</v>
      </c>
      <c r="D57" s="198" t="s">
        <v>281</v>
      </c>
      <c r="E57" s="17" t="s">
        <v>1</v>
      </c>
      <c r="F57" s="199">
        <v>3.57</v>
      </c>
      <c r="H57" s="32"/>
    </row>
    <row r="58" spans="2:8" s="1" customFormat="1" ht="16.899999999999999" customHeight="1">
      <c r="B58" s="32"/>
      <c r="C58" s="198" t="s">
        <v>1</v>
      </c>
      <c r="D58" s="198" t="s">
        <v>282</v>
      </c>
      <c r="E58" s="17" t="s">
        <v>1</v>
      </c>
      <c r="F58" s="199">
        <v>3.12</v>
      </c>
      <c r="H58" s="32"/>
    </row>
    <row r="59" spans="2:8" s="1" customFormat="1" ht="16.899999999999999" customHeight="1">
      <c r="B59" s="32"/>
      <c r="C59" s="198" t="s">
        <v>1</v>
      </c>
      <c r="D59" s="198" t="s">
        <v>283</v>
      </c>
      <c r="E59" s="17" t="s">
        <v>1</v>
      </c>
      <c r="F59" s="199">
        <v>1.77</v>
      </c>
      <c r="H59" s="32"/>
    </row>
    <row r="60" spans="2:8" s="1" customFormat="1" ht="16.899999999999999" customHeight="1">
      <c r="B60" s="32"/>
      <c r="C60" s="198" t="s">
        <v>1</v>
      </c>
      <c r="D60" s="198" t="s">
        <v>284</v>
      </c>
      <c r="E60" s="17" t="s">
        <v>1</v>
      </c>
      <c r="F60" s="199">
        <v>3.72</v>
      </c>
      <c r="H60" s="32"/>
    </row>
    <row r="61" spans="2:8" s="1" customFormat="1" ht="16.899999999999999" customHeight="1">
      <c r="B61" s="32"/>
      <c r="C61" s="198" t="s">
        <v>1</v>
      </c>
      <c r="D61" s="198" t="s">
        <v>285</v>
      </c>
      <c r="E61" s="17" t="s">
        <v>1</v>
      </c>
      <c r="F61" s="199">
        <v>1.53</v>
      </c>
      <c r="H61" s="32"/>
    </row>
    <row r="62" spans="2:8" s="1" customFormat="1" ht="16.899999999999999" customHeight="1">
      <c r="B62" s="32"/>
      <c r="C62" s="198" t="s">
        <v>1</v>
      </c>
      <c r="D62" s="198" t="s">
        <v>286</v>
      </c>
      <c r="E62" s="17" t="s">
        <v>1</v>
      </c>
      <c r="F62" s="199">
        <v>1.53</v>
      </c>
      <c r="H62" s="32"/>
    </row>
    <row r="63" spans="2:8" s="1" customFormat="1" ht="16.899999999999999" customHeight="1">
      <c r="B63" s="32"/>
      <c r="C63" s="198" t="s">
        <v>1</v>
      </c>
      <c r="D63" s="198" t="s">
        <v>287</v>
      </c>
      <c r="E63" s="17" t="s">
        <v>1</v>
      </c>
      <c r="F63" s="199">
        <v>2.1</v>
      </c>
      <c r="H63" s="32"/>
    </row>
    <row r="64" spans="2:8" s="1" customFormat="1" ht="16.899999999999999" customHeight="1">
      <c r="B64" s="32"/>
      <c r="C64" s="198" t="s">
        <v>1</v>
      </c>
      <c r="D64" s="198" t="s">
        <v>288</v>
      </c>
      <c r="E64" s="17" t="s">
        <v>1</v>
      </c>
      <c r="F64" s="199">
        <v>4.62</v>
      </c>
      <c r="H64" s="32"/>
    </row>
    <row r="65" spans="2:8" s="1" customFormat="1" ht="16.899999999999999" customHeight="1">
      <c r="B65" s="32"/>
      <c r="C65" s="198" t="s">
        <v>1</v>
      </c>
      <c r="D65" s="198" t="s">
        <v>289</v>
      </c>
      <c r="E65" s="17" t="s">
        <v>1</v>
      </c>
      <c r="F65" s="199">
        <v>9.6</v>
      </c>
      <c r="H65" s="32"/>
    </row>
    <row r="66" spans="2:8" s="1" customFormat="1" ht="16.899999999999999" customHeight="1">
      <c r="B66" s="32"/>
      <c r="C66" s="198" t="s">
        <v>1</v>
      </c>
      <c r="D66" s="198" t="s">
        <v>146</v>
      </c>
      <c r="E66" s="17" t="s">
        <v>1</v>
      </c>
      <c r="F66" s="199">
        <v>0</v>
      </c>
      <c r="H66" s="32"/>
    </row>
    <row r="67" spans="2:8" s="1" customFormat="1" ht="16.899999999999999" customHeight="1">
      <c r="B67" s="32"/>
      <c r="C67" s="198" t="s">
        <v>1</v>
      </c>
      <c r="D67" s="198" t="s">
        <v>258</v>
      </c>
      <c r="E67" s="17" t="s">
        <v>1</v>
      </c>
      <c r="F67" s="199">
        <v>2.8</v>
      </c>
      <c r="H67" s="32"/>
    </row>
    <row r="68" spans="2:8" s="1" customFormat="1" ht="16.899999999999999" customHeight="1">
      <c r="B68" s="32"/>
      <c r="C68" s="198" t="s">
        <v>1</v>
      </c>
      <c r="D68" s="198" t="s">
        <v>259</v>
      </c>
      <c r="E68" s="17" t="s">
        <v>1</v>
      </c>
      <c r="F68" s="199">
        <v>9.02</v>
      </c>
      <c r="H68" s="32"/>
    </row>
    <row r="69" spans="2:8" s="1" customFormat="1" ht="16.899999999999999" customHeight="1">
      <c r="B69" s="32"/>
      <c r="C69" s="198" t="s">
        <v>1</v>
      </c>
      <c r="D69" s="198" t="s">
        <v>260</v>
      </c>
      <c r="E69" s="17" t="s">
        <v>1</v>
      </c>
      <c r="F69" s="199">
        <v>5.17</v>
      </c>
      <c r="H69" s="32"/>
    </row>
    <row r="70" spans="2:8" s="1" customFormat="1" ht="16.899999999999999" customHeight="1">
      <c r="B70" s="32"/>
      <c r="C70" s="198" t="s">
        <v>1</v>
      </c>
      <c r="D70" s="198" t="s">
        <v>261</v>
      </c>
      <c r="E70" s="17" t="s">
        <v>1</v>
      </c>
      <c r="F70" s="199">
        <v>6</v>
      </c>
      <c r="H70" s="32"/>
    </row>
    <row r="71" spans="2:8" s="1" customFormat="1" ht="16.899999999999999" customHeight="1">
      <c r="B71" s="32"/>
      <c r="C71" s="198" t="s">
        <v>93</v>
      </c>
      <c r="D71" s="198" t="s">
        <v>149</v>
      </c>
      <c r="E71" s="17" t="s">
        <v>1</v>
      </c>
      <c r="F71" s="199">
        <v>75.19</v>
      </c>
      <c r="H71" s="32"/>
    </row>
    <row r="72" spans="2:8" s="1" customFormat="1" ht="16.899999999999999" customHeight="1">
      <c r="B72" s="32"/>
      <c r="C72" s="200" t="s">
        <v>1233</v>
      </c>
      <c r="H72" s="32"/>
    </row>
    <row r="73" spans="2:8" s="1" customFormat="1" ht="16.899999999999999" customHeight="1">
      <c r="B73" s="32"/>
      <c r="C73" s="198" t="s">
        <v>272</v>
      </c>
      <c r="D73" s="198" t="s">
        <v>273</v>
      </c>
      <c r="E73" s="17" t="s">
        <v>141</v>
      </c>
      <c r="F73" s="199">
        <v>75.19</v>
      </c>
      <c r="H73" s="32"/>
    </row>
    <row r="74" spans="2:8" s="1" customFormat="1" ht="16.899999999999999" customHeight="1">
      <c r="B74" s="32"/>
      <c r="C74" s="198" t="s">
        <v>884</v>
      </c>
      <c r="D74" s="198" t="s">
        <v>885</v>
      </c>
      <c r="E74" s="17" t="s">
        <v>141</v>
      </c>
      <c r="F74" s="199">
        <v>75.19</v>
      </c>
      <c r="H74" s="32"/>
    </row>
    <row r="75" spans="2:8" s="1" customFormat="1" ht="16.899999999999999" customHeight="1">
      <c r="B75" s="32"/>
      <c r="C75" s="198" t="s">
        <v>888</v>
      </c>
      <c r="D75" s="198" t="s">
        <v>889</v>
      </c>
      <c r="E75" s="17" t="s">
        <v>141</v>
      </c>
      <c r="F75" s="199">
        <v>75.19</v>
      </c>
      <c r="H75" s="32"/>
    </row>
    <row r="76" spans="2:8" s="1" customFormat="1" ht="7.35" customHeight="1">
      <c r="B76" s="44"/>
      <c r="C76" s="45"/>
      <c r="D76" s="45"/>
      <c r="E76" s="45"/>
      <c r="F76" s="45"/>
      <c r="G76" s="45"/>
      <c r="H76" s="32"/>
    </row>
    <row r="77" spans="2:8" s="1" customFormat="1" ht="11.25"/>
  </sheetData>
  <sheetProtection algorithmName="SHA-512" hashValue="MOsO52dQtzH6M3BW9I6yHFkcPhoBqMFtCNxsMRRoN44fCkDD6BnTWvUg75Ox4bhhV5rjrWZpk+MhXp8LajeuYg==" saltValue="Vnnhvj2T3SThC8sLoLBBXLeqFK7Bu1vcqsZGJnjs+zXRCP9kdf2o//2mUx+Ai9utt0zq4ELSJSqSaJM0KP5nWQ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01 - stavební část</vt:lpstr>
      <vt:lpstr>02 - zdravotní technika</vt:lpstr>
      <vt:lpstr>03 - elektroinstalace - s...</vt:lpstr>
      <vt:lpstr>06 - vedlejší rozpočtové ...</vt:lpstr>
      <vt:lpstr>Seznam figur</vt:lpstr>
      <vt:lpstr>'01 - stavební část'!Názvy_tisku</vt:lpstr>
      <vt:lpstr>'02 - zdravotní technika'!Názvy_tisku</vt:lpstr>
      <vt:lpstr>'03 - elektroinstalace - s...'!Názvy_tisku</vt:lpstr>
      <vt:lpstr>'06 - vedlejší rozpočtové ...'!Názvy_tisku</vt:lpstr>
      <vt:lpstr>'Rekapitulace stavby'!Názvy_tisku</vt:lpstr>
      <vt:lpstr>'Seznam figur'!Názvy_tisku</vt:lpstr>
      <vt:lpstr>'01 - stavební část'!Oblast_tisku</vt:lpstr>
      <vt:lpstr>'02 - zdravotní technika'!Oblast_tisku</vt:lpstr>
      <vt:lpstr>'03 - elektroinstalace - s...'!Oblast_tisku</vt:lpstr>
      <vt:lpstr>'06 - vedlejší rozpočtové ...'!Oblast_tisku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MATUSKOVAPC\matuskova</dc:creator>
  <cp:lastModifiedBy>Obecní Starý Bydžov</cp:lastModifiedBy>
  <dcterms:created xsi:type="dcterms:W3CDTF">2025-06-10T07:27:04Z</dcterms:created>
  <dcterms:modified xsi:type="dcterms:W3CDTF">2025-06-27T09:53:02Z</dcterms:modified>
</cp:coreProperties>
</file>